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filterPrivacy="1" hidePivotFieldList="1"/>
  <xr:revisionPtr revIDLastSave="5" documentId="8_{FA05A009-9320-4AAF-91A3-934AA7070423}" xr6:coauthVersionLast="47" xr6:coauthVersionMax="47" xr10:uidLastSave="{4DECE052-F4AC-4B69-B7C1-FA8A550EB92C}"/>
  <bookViews>
    <workbookView xWindow="22932" yWindow="-108" windowWidth="30936" windowHeight="16896" xr2:uid="{00000000-000D-0000-FFFF-FFFF00000000}"/>
  </bookViews>
  <sheets>
    <sheet name="Cover Page &amp; Directory" sheetId="1" r:id="rId1"/>
    <sheet name="GRI &amp; SASB Index" sheetId="2" r:id="rId2"/>
    <sheet name="Performance Summary" sheetId="17" r:id="rId3"/>
    <sheet name="Economic Performance" sheetId="7" r:id="rId4"/>
    <sheet name="Workforce" sheetId="6" r:id="rId5"/>
    <sheet name="Health &amp; Safety" sheetId="8" r:id="rId6"/>
    <sheet name="Energy &amp; Emissions" sheetId="9" r:id="rId7"/>
    <sheet name="Materials, Tailings &amp; Waste " sheetId="11" r:id="rId8"/>
    <sheet name="Environmental Stewardship" sheetId="12" r:id="rId9"/>
    <sheet name="Water Management" sheetId="10" r:id="rId10"/>
    <sheet name="Communities &amp; Indigenous People" sheetId="13" r:id="rId11"/>
    <sheet name="Community Engagements (TSM)" sheetId="16" r:id="rId12"/>
  </sheets>
  <definedNames>
    <definedName name="HourlyTitle">#REF!</definedName>
    <definedName name="SalariedTitle">#REF!</definedName>
    <definedName name="test">#REF!</definedName>
    <definedName name="Test2">#REF!</definedName>
    <definedName name="XDO_?XDOFIELD1?">#REF!</definedName>
    <definedName name="XDO_?XDOFIELD10?">#REF!</definedName>
    <definedName name="XDO_?XDOFIELD11?">#REF!</definedName>
    <definedName name="XDO_?XDOFIELD12?">#REF!</definedName>
    <definedName name="XDO_?XDOFIELD13?">#REF!</definedName>
    <definedName name="XDO_?XDOFIELD14?">#REF!</definedName>
    <definedName name="XDO_?XDOFIELD15?">#REF!</definedName>
    <definedName name="XDO_?XDOFIELD16?">#REF!</definedName>
    <definedName name="XDO_?XDOFIELD17?">#REF!</definedName>
    <definedName name="XDO_?XDOFIELD18?">#REF!</definedName>
    <definedName name="XDO_?XDOFIELD19?">#REF!</definedName>
    <definedName name="XDO_?XDOFIELD2?">#REF!</definedName>
    <definedName name="XDO_?XDOFIELD20?">#REF!</definedName>
    <definedName name="XDO_?XDOFIELD21?">#REF!</definedName>
    <definedName name="XDO_?XDOFIELD22?">#REF!</definedName>
    <definedName name="XDO_?XDOFIELD23?">#REF!</definedName>
    <definedName name="XDO_?XDOFIELD24?">#REF!</definedName>
    <definedName name="XDO_?XDOFIELD25?">#REF!</definedName>
    <definedName name="XDO_?XDOFIELD26?">#REF!</definedName>
    <definedName name="XDO_?XDOFIELD27?">#REF!</definedName>
    <definedName name="XDO_?XDOFIELD28?">#REF!</definedName>
    <definedName name="XDO_?XDOFIELD29?">#REF!</definedName>
    <definedName name="XDO_?XDOFIELD3?">#REF!</definedName>
    <definedName name="XDO_?XDOFIELD30?">#REF!</definedName>
    <definedName name="XDO_?XDOFIELD31?">#REF!</definedName>
    <definedName name="XDO_?XDOFIELD32?">#REF!</definedName>
    <definedName name="XDO_?XDOFIELD33?">#REF!</definedName>
    <definedName name="XDO_?XDOFIELD34?">#REF!</definedName>
    <definedName name="XDO_?XDOFIELD35?">#REF!</definedName>
    <definedName name="XDO_?XDOFIELD36?">#REF!</definedName>
    <definedName name="XDO_?XDOFIELD37?">#REF!</definedName>
    <definedName name="XDO_?XDOFIELD38?">#REF!</definedName>
    <definedName name="XDO_?XDOFIELD39?">#REF!</definedName>
    <definedName name="XDO_?XDOFIELD4?">#REF!</definedName>
    <definedName name="XDO_?XDOFIELD40?">#REF!</definedName>
    <definedName name="XDO_?XDOFIELD41?">#REF!</definedName>
    <definedName name="XDO_?XDOFIELD42?">#REF!</definedName>
    <definedName name="XDO_?XDOFIELD43?">#REF!</definedName>
    <definedName name="XDO_?XDOFIELD44?">#REF!</definedName>
    <definedName name="XDO_?XDOFIELD45?">#REF!</definedName>
    <definedName name="XDO_?XDOFIELD46?">#REF!</definedName>
    <definedName name="XDO_?XDOFIELD47?">#REF!</definedName>
    <definedName name="XDO_?XDOFIELD48?">#REF!</definedName>
    <definedName name="XDO_?XDOFIELD49?">#REF!</definedName>
    <definedName name="XDO_?XDOFIELD5?">#REF!</definedName>
    <definedName name="XDO_?XDOFIELD50?">#REF!</definedName>
    <definedName name="XDO_?XDOFIELD51?">#REF!</definedName>
    <definedName name="XDO_?XDOFIELD52?">#REF!</definedName>
    <definedName name="XDO_?XDOFIELD53?">#REF!</definedName>
    <definedName name="XDO_?XDOFIELD54?">#REF!</definedName>
    <definedName name="XDO_?XDOFIELD55?">#REF!</definedName>
    <definedName name="XDO_?XDOFIELD56?">#REF!</definedName>
    <definedName name="XDO_?XDOFIELD57?">#REF!</definedName>
    <definedName name="XDO_?XDOFIELD58?">#REF!</definedName>
    <definedName name="XDO_?XDOFIELD59?">#REF!</definedName>
    <definedName name="XDO_?XDOFIELD6?">#REF!</definedName>
    <definedName name="XDO_?XDOFIELD60?">#REF!</definedName>
    <definedName name="XDO_?XDOFIELD61?">#REF!</definedName>
    <definedName name="XDO_?XDOFIELD62?">#REF!</definedName>
    <definedName name="XDO_?XDOFIELD63?">#REF!</definedName>
    <definedName name="XDO_?XDOFIELD64?">#REF!</definedName>
    <definedName name="XDO_?XDOFIELD64?1?">#REF!</definedName>
    <definedName name="XDO_?XDOFIELD65?">#REF!</definedName>
    <definedName name="XDO_?XDOFIELD66?">#REF!</definedName>
    <definedName name="XDO_?XDOFIELD67?">#REF!</definedName>
    <definedName name="XDO_?XDOFIELD68?">#REF!</definedName>
    <definedName name="XDO_?XDOFIELD69?">#REF!</definedName>
    <definedName name="XDO_?XDOFIELD7?">#REF!</definedName>
    <definedName name="XDO_?XDOFIELD70?">#REF!</definedName>
    <definedName name="XDO_?XDOFIELD71?">#REF!</definedName>
    <definedName name="XDO_?XDOFIELD72?">#REF!</definedName>
    <definedName name="XDO_?XDOFIELD73?">#REF!</definedName>
    <definedName name="XDO_?XDOFIELD73?1?">#REF!</definedName>
    <definedName name="XDO_?XDOFIELD74?">#REF!</definedName>
    <definedName name="XDO_?XDOFIELD74?1?">#REF!</definedName>
    <definedName name="XDO_?XDOFIELD75?">#REF!</definedName>
    <definedName name="XDO_?XDOFIELD75?1?">#REF!</definedName>
    <definedName name="XDO_?XDOFIELD76?">#REF!</definedName>
    <definedName name="XDO_?XDOFIELD77?">#REF!</definedName>
    <definedName name="XDO_?XDOFIELD78?">#REF!</definedName>
    <definedName name="XDO_?XDOFIELD79?">#REF!</definedName>
    <definedName name="XDO_?XDOFIELD8?">#REF!</definedName>
    <definedName name="XDO_?XDOFIELD80?">#REF!</definedName>
    <definedName name="XDO_?XDOFIELD80?1?">#REF!</definedName>
    <definedName name="XDO_?XDOFIELD82?">#REF!</definedName>
    <definedName name="XDO_?XDOFIELD83?">#REF!</definedName>
    <definedName name="XDO_?XDOFIELD83?1?">#REF!</definedName>
    <definedName name="XDO_?XDOFIELD84?">#REF!</definedName>
    <definedName name="XDO_?XDOFIELD84?1?">#REF!</definedName>
    <definedName name="XDO_?XDOFIELD84?2?">#REF!</definedName>
    <definedName name="XDO_?XDOFIELD84?3?">#REF!</definedName>
    <definedName name="XDO_?XDOFIELD9?">#REF!</definedName>
    <definedName name="XDO_GROUP_?XDOG1?">#REF!</definedName>
    <definedName name="XDO_GROUP_?XDOG1?1?">#REF!</definedName>
    <definedName name="XDO_GROUP_?XDOG1?2?">#REF!</definedName>
    <definedName name="XDO_GROUP_?XDOG2?">#REF!</definedName>
    <definedName name="XDO_GROUP_?XDOG3?">#REF!</definedName>
    <definedName name="XDO_GROUP_?XDOG3?1?">#REF!</definedName>
    <definedName name="XDO_GROUP_?XDOG3?2?">#REF!</definedName>
    <definedName name="XDO_GROUP_?XDOG4?">#REF!</definedName>
    <definedName name="XDO_GROUP_?XDOG4?1?">#REF!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2" i="17" l="1"/>
  <c r="D28" i="17"/>
  <c r="B48" i="9"/>
  <c r="D62" i="9"/>
  <c r="C62" i="9"/>
  <c r="B61" i="9"/>
  <c r="B60" i="9"/>
  <c r="B59" i="9"/>
  <c r="B58" i="9"/>
  <c r="B57" i="9"/>
  <c r="B56" i="9"/>
  <c r="B54" i="9"/>
  <c r="B53" i="9"/>
  <c r="B52" i="9"/>
  <c r="B51" i="9"/>
  <c r="B50" i="9"/>
  <c r="B49" i="9"/>
  <c r="B47" i="9"/>
  <c r="B46" i="9"/>
  <c r="D32" i="17"/>
  <c r="D24" i="17"/>
  <c r="AC25" i="6"/>
  <c r="AB25" i="6"/>
  <c r="AA25" i="6"/>
  <c r="Z25" i="6"/>
  <c r="Y25" i="6"/>
  <c r="X25" i="6"/>
  <c r="W25" i="6"/>
  <c r="V25" i="6"/>
  <c r="U25" i="6"/>
  <c r="T25" i="6"/>
  <c r="S25" i="6"/>
  <c r="E44" i="7" l="1"/>
  <c r="D44" i="7"/>
  <c r="C44" i="7"/>
  <c r="E46" i="17" l="1"/>
  <c r="F46" i="17"/>
  <c r="F45" i="17"/>
  <c r="E45" i="17"/>
  <c r="E44" i="17"/>
  <c r="D44" i="17"/>
  <c r="F43" i="17"/>
  <c r="E43" i="17"/>
  <c r="D43" i="17"/>
  <c r="D56" i="17"/>
  <c r="F55" i="17"/>
  <c r="E55" i="17"/>
  <c r="D55" i="17"/>
  <c r="E76" i="17"/>
  <c r="F64" i="17"/>
  <c r="F66" i="17" s="1"/>
  <c r="F59" i="17"/>
  <c r="F52" i="17"/>
  <c r="F56" i="17" s="1"/>
  <c r="E52" i="17"/>
  <c r="E56" i="17" s="1"/>
  <c r="E32" i="17" l="1"/>
  <c r="D34" i="17"/>
  <c r="E34" i="17"/>
  <c r="E54" i="17"/>
  <c r="E74" i="17"/>
  <c r="E87" i="17" s="1"/>
  <c r="D86" i="17"/>
  <c r="D87" i="17"/>
  <c r="D107" i="17"/>
  <c r="D108" i="17"/>
</calcChain>
</file>

<file path=xl/sharedStrings.xml><?xml version="1.0" encoding="utf-8"?>
<sst xmlns="http://schemas.openxmlformats.org/spreadsheetml/2006/main" count="3158" uniqueCount="1153">
  <si>
    <t>GRI &amp; SASB Index</t>
  </si>
  <si>
    <t>Health &amp; Safety</t>
  </si>
  <si>
    <t>Environmental Stewardship</t>
  </si>
  <si>
    <t>Perfomance Summary</t>
  </si>
  <si>
    <t>Energy &amp; Emissions</t>
  </si>
  <si>
    <t>Communities &amp; Indigenous Peoples</t>
  </si>
  <si>
    <t>Workforce</t>
  </si>
  <si>
    <t>Water Management</t>
  </si>
  <si>
    <t>Community Engagements (TSM)</t>
  </si>
  <si>
    <t>Economic Performance &amp; Contributions</t>
  </si>
  <si>
    <t>Materials,Tailings and Waste</t>
  </si>
  <si>
    <t>Topic</t>
  </si>
  <si>
    <t>Indicator Number</t>
  </si>
  <si>
    <t>Description</t>
  </si>
  <si>
    <t>Reference</t>
  </si>
  <si>
    <t>Comment/Response</t>
  </si>
  <si>
    <t>Workbook Directory</t>
  </si>
  <si>
    <t>Organizational Profile</t>
  </si>
  <si>
    <t>GRI 102-01</t>
  </si>
  <si>
    <t>Name of the organization</t>
  </si>
  <si>
    <t>Agnico Eagle Mines Limited</t>
  </si>
  <si>
    <t>GRI 102-02</t>
  </si>
  <si>
    <t>Activities, brands, products, and services</t>
  </si>
  <si>
    <t>Agnico Eagle At-a-Glance
2021 Sustainability Report (p. 2)</t>
  </si>
  <si>
    <t>GRI 102-03</t>
  </si>
  <si>
    <t>Location of headquarters</t>
  </si>
  <si>
    <t>Toronto, Ontario (Canada)</t>
  </si>
  <si>
    <t>GRI 102-04</t>
  </si>
  <si>
    <t>Location of operations</t>
  </si>
  <si>
    <t>GRI 102-05</t>
  </si>
  <si>
    <t>Ownership and legal form</t>
  </si>
  <si>
    <t>2021 Annual Report</t>
  </si>
  <si>
    <t>GRI 102-06</t>
  </si>
  <si>
    <t>Markets served</t>
  </si>
  <si>
    <t>GRI 102-07</t>
  </si>
  <si>
    <t>Scale of the organization</t>
  </si>
  <si>
    <t>Agnico Eagle At-a-Glance
2021 Sustainability Report (p. 3)          
2021 Annual Report</t>
  </si>
  <si>
    <t>GRI 102-08</t>
  </si>
  <si>
    <t>Information on employees and other workers</t>
  </si>
  <si>
    <t>Our People
2021 Sustainability Report (p. 52)
2021 Sustainability Performance Data</t>
  </si>
  <si>
    <t>Workforce data includes permanent, temporary, student, and on-call employees unless otherwise stated.</t>
  </si>
  <si>
    <t>Go to data</t>
  </si>
  <si>
    <t>GRI 102-09</t>
  </si>
  <si>
    <t>Supply chain</t>
  </si>
  <si>
    <t>GRI 102-10</t>
  </si>
  <si>
    <t>Significant changes to the organization and its supply chain</t>
  </si>
  <si>
    <t>GRI 102-11</t>
  </si>
  <si>
    <t>Precautionary principle or approach</t>
  </si>
  <si>
    <t>Our Approach
2021 Sustainability Report (p. 8, p. 9)</t>
  </si>
  <si>
    <t>GRI 102-12</t>
  </si>
  <si>
    <t>External initiatives</t>
  </si>
  <si>
    <t>Our Approach
2021 Sustainability Report (p. 9)</t>
  </si>
  <si>
    <t>GRI 102-13</t>
  </si>
  <si>
    <t xml:space="preserve">Membership of associations </t>
  </si>
  <si>
    <t>Strategy</t>
  </si>
  <si>
    <t>GRI 102-14</t>
  </si>
  <si>
    <t>Statement from senior decision-maker</t>
  </si>
  <si>
    <t>Message from the CEO
Message from the Executive Vice President
2021 Sustainability Report (p. 6, 7)</t>
  </si>
  <si>
    <t>GRI 102-15</t>
  </si>
  <si>
    <t>Key impacts, risks, and opportunities</t>
  </si>
  <si>
    <t>2021 Performance Highlights
Our Performance, Objectives and Targets
2021 Sustainability Report  (p. 10, p. 11)</t>
  </si>
  <si>
    <t>Ethics and Integrity</t>
  </si>
  <si>
    <t>GRI 102-16</t>
  </si>
  <si>
    <t xml:space="preserve">Values, principles, standards, and norms of behavior </t>
  </si>
  <si>
    <t>Governance
2021 Sustainability Report (p. 19, p.  20)</t>
  </si>
  <si>
    <t>GRI 102-17</t>
  </si>
  <si>
    <t>Mechanisms for advice and concerns about ethics</t>
  </si>
  <si>
    <t>Governance</t>
  </si>
  <si>
    <t>GRI 102-18</t>
  </si>
  <si>
    <t xml:space="preserve">Governance structure </t>
  </si>
  <si>
    <t>Management Proxy Circular 2021                                                         2021 Sustainability Report (p. 18)</t>
  </si>
  <si>
    <t>GRI 102-20</t>
  </si>
  <si>
    <t xml:space="preserve">Executive-level responsibility for economic, environmental, and social topics </t>
  </si>
  <si>
    <t>Governance
2021 Sustainability Report (p. 17)</t>
  </si>
  <si>
    <t>GRI 102-21</t>
  </si>
  <si>
    <t xml:space="preserve">Consulting stakeholders on economic, environmental, and social topics </t>
  </si>
  <si>
    <t>Stakeholder Engagement
2021 Sustainability Report  (p. 12, p. 13, p. 72)</t>
  </si>
  <si>
    <t>GRI 102-22</t>
  </si>
  <si>
    <t xml:space="preserve">Composition of the highest governance body and its committees </t>
  </si>
  <si>
    <t>Management Proxy Circular 2021</t>
  </si>
  <si>
    <t>GRI 102-23</t>
  </si>
  <si>
    <t xml:space="preserve">Chair of the highest governance body </t>
  </si>
  <si>
    <t>GRI 102-24</t>
  </si>
  <si>
    <t xml:space="preserve">Nominating and selecting the highest governance body </t>
  </si>
  <si>
    <t>GRI 102-26</t>
  </si>
  <si>
    <t>Role of highest governance body in setting purpose, values, and strategy</t>
  </si>
  <si>
    <t>GRI 102-27</t>
  </si>
  <si>
    <t>Collective knowledge of the highest governance body</t>
  </si>
  <si>
    <t>GRI 102-28</t>
  </si>
  <si>
    <t xml:space="preserve">Evaluating the highest governance body’s performance </t>
  </si>
  <si>
    <t>GRI 102-29</t>
  </si>
  <si>
    <t>Identifying and managing economic, environmental, and social impacts</t>
  </si>
  <si>
    <t>Governance
2021 Sustainability Report (p. 17, p. 19)</t>
  </si>
  <si>
    <t>GRI 102-30</t>
  </si>
  <si>
    <t xml:space="preserve">Effectiveness of risk management processes </t>
  </si>
  <si>
    <t>Governance
2021 Sustainability Report (p. 18)</t>
  </si>
  <si>
    <t>GRI 102-31</t>
  </si>
  <si>
    <t>Review of economic, environmental, and social topics</t>
  </si>
  <si>
    <t>Governance
2021 Sustainability Report (p. 19, p. 20)</t>
  </si>
  <si>
    <t>GRI 102-32</t>
  </si>
  <si>
    <t xml:space="preserve">Highest governance body’s role in sustainability reporting </t>
  </si>
  <si>
    <t>Our executive leadership team, including the CEO and EVP of Operational Excellence, review and approve this report prior to publication.</t>
  </si>
  <si>
    <t>GRI 102-33</t>
  </si>
  <si>
    <t>Communicating critical concerns</t>
  </si>
  <si>
    <t>Governance
2021 Sustainability Report (p. 19)</t>
  </si>
  <si>
    <t>GRI 102-34</t>
  </si>
  <si>
    <t>Nature and total number of critical concerns</t>
  </si>
  <si>
    <t>GRI 102-35</t>
  </si>
  <si>
    <t>Remuneration policies</t>
  </si>
  <si>
    <t>GRI 102-36</t>
  </si>
  <si>
    <t xml:space="preserve">Process for determining remuneration </t>
  </si>
  <si>
    <t>GRI 102-37</t>
  </si>
  <si>
    <t xml:space="preserve">Stakeholders’ involvement in remuneration </t>
  </si>
  <si>
    <t>Stakeholder Engagement</t>
  </si>
  <si>
    <t>GRI 102-40</t>
  </si>
  <si>
    <t xml:space="preserve">List of stakeholder groups </t>
  </si>
  <si>
    <t>Stakeholder Engagement
2021 Sustainability Report  (p. 13)</t>
  </si>
  <si>
    <t>GRI 102-41</t>
  </si>
  <si>
    <t>Collective bargaining agreements</t>
  </si>
  <si>
    <t>2021 Sustainability Perforance Data</t>
  </si>
  <si>
    <t xml:space="preserve">All our mining operation employees have formal and long established committees that represent employees interest to management and include collaboration agreements. In 2021, 28% of Agnico Eagle employees and 13% of Legacy Kirkland Lake Gold employees were tied to an industrial  union agreement and 49% of Legacy Agnico Eagle employees were covered by a collaboration agreement. </t>
  </si>
  <si>
    <t>GRI 102-42</t>
  </si>
  <si>
    <t xml:space="preserve">Identifying and selecting stakeholders </t>
  </si>
  <si>
    <t>Stakeholder Engagement
2021 Sustainability Report  (p. 12, p. 72)</t>
  </si>
  <si>
    <t>GRI 102-43</t>
  </si>
  <si>
    <t>Approach to stakeholder engagement</t>
  </si>
  <si>
    <t>Stakeholder Engagement
Our Communities
2021 Sustainability Report (p. 12, p. 72)</t>
  </si>
  <si>
    <t>GRI 102-44</t>
  </si>
  <si>
    <t>Key topics and concerns raised</t>
  </si>
  <si>
    <t>Stakeholder Engagement
Our Communities
2021 Sustainability Report (p. 12, p. 13, p. 69, p. 70)</t>
  </si>
  <si>
    <t>Reporting Practice</t>
  </si>
  <si>
    <t>GRI 102-45</t>
  </si>
  <si>
    <t xml:space="preserve">Entities included in the consolidated financial statements </t>
  </si>
  <si>
    <t>GRI 102-46</t>
  </si>
  <si>
    <t xml:space="preserve">Defining report content and topic boundaries </t>
  </si>
  <si>
    <t>Sustainability Materiality Assessment
2021 Sustainability Report (p. 14)</t>
  </si>
  <si>
    <t>GRI 102-47</t>
  </si>
  <si>
    <t xml:space="preserve">List of material topics </t>
  </si>
  <si>
    <t>Sustainability Materiality Assessment
2021 Sustainability Report (p. 15)</t>
  </si>
  <si>
    <t>GRI 102-48</t>
  </si>
  <si>
    <t>Restatements of information</t>
  </si>
  <si>
    <t>Cover Page &amp; Directory
2021 Sustainability Performance Data</t>
  </si>
  <si>
    <t>Ongoing improvements to our data collection systems, processes and quality can result in restatements of previously reported data. Such restatements are provided in the body of Our 2021 Sustainabilty Report or our 2021 Sustainabilty Performance Data as necessary and are noted as such in the footnotes or corresponding disclosures.</t>
  </si>
  <si>
    <t>GRI 102-49</t>
  </si>
  <si>
    <t xml:space="preserve">Changes in reporting </t>
  </si>
  <si>
    <t>About This Report
2021 Sustainability Report (p. 1)</t>
  </si>
  <si>
    <t>GRI 102-50</t>
  </si>
  <si>
    <t xml:space="preserve">Reporting period </t>
  </si>
  <si>
    <t>January 1 - December 31, 2021 (unless otherwise stated)</t>
  </si>
  <si>
    <t>GRI 102-51</t>
  </si>
  <si>
    <t xml:space="preserve">Date of most recent report </t>
  </si>
  <si>
    <t>June 2022</t>
  </si>
  <si>
    <t>GRI 102-52</t>
  </si>
  <si>
    <t>Reporting cycle</t>
  </si>
  <si>
    <t>Annual</t>
  </si>
  <si>
    <t>GRI 102-53</t>
  </si>
  <si>
    <t xml:space="preserve">Contact point for questions regarding the report </t>
  </si>
  <si>
    <t>Email us at SD@agnicoeagle.com</t>
  </si>
  <si>
    <t>GRI 102-55</t>
  </si>
  <si>
    <t>GRI content index</t>
  </si>
  <si>
    <t>2021 Sustainability Performance Data</t>
  </si>
  <si>
    <t>Management Approach</t>
  </si>
  <si>
    <t>GRI 103-1</t>
  </si>
  <si>
    <t>Explanation of the material topic and its boundary</t>
  </si>
  <si>
    <t>About This Report 
Sustainability Materiality Assessment 
2021 Sustainability Report (p. 1, p. 14)</t>
  </si>
  <si>
    <t>GRI 103-2</t>
  </si>
  <si>
    <t>The management approach and its components</t>
  </si>
  <si>
    <t>About This Report 
Sustainability Materiality Assessment 
Governance
2021 Sustainability Report (p. 1, 14, 16)</t>
  </si>
  <si>
    <t xml:space="preserve">GRI 103-3 </t>
  </si>
  <si>
    <t>Evaluation of the management approach</t>
  </si>
  <si>
    <t>Economic Performance</t>
  </si>
  <si>
    <t>GRI 201-1</t>
  </si>
  <si>
    <t>Direct economic value generated and distributed</t>
  </si>
  <si>
    <t>Our Communities
2021 Sustainability Report (p. 75)
2021 Annual Report
2021 ESTMA Report
2021 Sustainability Performance Data</t>
  </si>
  <si>
    <t>GRI 201-2</t>
  </si>
  <si>
    <t>Financial implications and other risks and opportunities due to climate change</t>
  </si>
  <si>
    <t>CDP Climate Change Discslosure
2021 Annual Information Form
Environmental Stewardship
2021 Sustainability Report (p.36)</t>
  </si>
  <si>
    <t>GRI 201-3</t>
  </si>
  <si>
    <t>Defined benefit plan obligations and other retirement plans</t>
  </si>
  <si>
    <t>Market Presence</t>
  </si>
  <si>
    <t>GRI 202-1</t>
  </si>
  <si>
    <t xml:space="preserve">Ratios of standard entry level wage by gender compared to local minimum wage </t>
  </si>
  <si>
    <t>GRI 202-2</t>
  </si>
  <si>
    <t>Proportion of senior management hired from the local community</t>
  </si>
  <si>
    <t>Indirect Economic Impacts</t>
  </si>
  <si>
    <t>GRI 203-1</t>
  </si>
  <si>
    <t>Infrastructure investments and services supported</t>
  </si>
  <si>
    <t>Our Communities
2021 Sustainability report (p. 77)</t>
  </si>
  <si>
    <t>GRI 203-2</t>
  </si>
  <si>
    <t>Significant indirect economic impacts</t>
  </si>
  <si>
    <t>Our Communities
2021 Sustainability report (p. 75)</t>
  </si>
  <si>
    <t>Procurement Practices</t>
  </si>
  <si>
    <t>GRI 204-1</t>
  </si>
  <si>
    <t xml:space="preserve">Proportion of spending on local suppliers </t>
  </si>
  <si>
    <t>Our Communities
2021 Sustainability Report (p. 76)
2021 Sustainability Performance Data</t>
  </si>
  <si>
    <t>Anti-corruption</t>
  </si>
  <si>
    <t>GRI 205-1</t>
  </si>
  <si>
    <t>Operations assessed for risks related to corruption</t>
  </si>
  <si>
    <t>GRI 205-2</t>
  </si>
  <si>
    <t>Communication and training about anti-corruption policies and procedures</t>
  </si>
  <si>
    <t>GRI 205-3</t>
  </si>
  <si>
    <t>Confirmed incidents of corruption and actions taken</t>
  </si>
  <si>
    <t>Anti-competitive Behaviour</t>
  </si>
  <si>
    <t>GRI 206-1</t>
  </si>
  <si>
    <t>Legal actions for anti-competitive behavior, anti-trust, and monopoly practices</t>
  </si>
  <si>
    <t>Materials</t>
  </si>
  <si>
    <t>GRI 301-1</t>
  </si>
  <si>
    <t>Materials used by weight or volume</t>
  </si>
  <si>
    <t xml:space="preserve">2021 Sustainability Performance Data
</t>
  </si>
  <si>
    <t>Energy</t>
  </si>
  <si>
    <t>GRI 302-1</t>
  </si>
  <si>
    <t>Energy consumption within the organization</t>
  </si>
  <si>
    <t>Environmental Stewardship
2021 Sustainability Report (p. 39)
2021 Sustainability Performance Data</t>
  </si>
  <si>
    <t>GRI 302-3</t>
  </si>
  <si>
    <t>Energy intensity</t>
  </si>
  <si>
    <t>Environmental Stewardship
2021 Sustainability Report (p. 38)
2021 Sustainability Performance Data</t>
  </si>
  <si>
    <t>GRI 302-4</t>
  </si>
  <si>
    <t>Reduction of energy consumption</t>
  </si>
  <si>
    <t>Environmental Stewardship
2021 Sustainability Report (p. 39)</t>
  </si>
  <si>
    <t>Water and Effluents</t>
  </si>
  <si>
    <t>GRI 303-1</t>
  </si>
  <si>
    <t>Interactions with water as a shared resource</t>
  </si>
  <si>
    <t>Environmental Stewardship
2021 Sustainability Report (p. 42)
To be disclosed in Agnico Eagle's 2021 CDP Water Security Questionnaire</t>
  </si>
  <si>
    <t>GRI 303-2</t>
  </si>
  <si>
    <t>Management of water discharge-related impacts</t>
  </si>
  <si>
    <t>Environmental Stewardship
2021 Sustainability Report (p. 43)
To be disclosed in Agnico Eagle's 2021 CDP Water Security Questionnaire</t>
  </si>
  <si>
    <t>GRI 303-3</t>
  </si>
  <si>
    <t>Water withdrawal</t>
  </si>
  <si>
    <t>Environmental Stewardship
2021 Sustainability Report (p. 42, p. 43)
2021 Sustainability Performance Data</t>
  </si>
  <si>
    <t>GRI 303-4</t>
  </si>
  <si>
    <t>Water discharge</t>
  </si>
  <si>
    <t>Environmental Stewardship
2021 Sustainability Report (p. 43)
2021 Sustainability Performance Data</t>
  </si>
  <si>
    <t>GRI 303-5</t>
  </si>
  <si>
    <t>Water consumption</t>
  </si>
  <si>
    <t>Biodiversity</t>
  </si>
  <si>
    <t>GRI 304-1</t>
  </si>
  <si>
    <t>Operational sites owned, leased, managed in, or adjacent to, protected areas and areas of high biodiversity value outside protected areas</t>
  </si>
  <si>
    <t>GRI 304-2</t>
  </si>
  <si>
    <t>Significant impacts of activities, products, and services on biodiversity</t>
  </si>
  <si>
    <t xml:space="preserve">Environmental Stewardship
2021 Sustainability Report (p. 50, p. 51)
</t>
  </si>
  <si>
    <t>GRI 304-3</t>
  </si>
  <si>
    <t>Habitats protected or restored</t>
  </si>
  <si>
    <t>GRI 304-4</t>
  </si>
  <si>
    <t>IUCN Red List species and national conservation list species with habitats in areas affected by operations</t>
  </si>
  <si>
    <t>Emissions</t>
  </si>
  <si>
    <t>GRI 305-1</t>
  </si>
  <si>
    <t>Direct (Scope 1) GHG Emissions</t>
  </si>
  <si>
    <t>GRI 305-2</t>
  </si>
  <si>
    <t>Energy indirect (Scope 2) GHG emissions</t>
  </si>
  <si>
    <t>GRI 305-3</t>
  </si>
  <si>
    <t>Scope 3 (Other indirect) GHG emissions</t>
  </si>
  <si>
    <t>GRI 305-4</t>
  </si>
  <si>
    <t>GHG emissions intensity</t>
  </si>
  <si>
    <t>GRI 305-5</t>
  </si>
  <si>
    <t>Reduction of GHG Emissions</t>
  </si>
  <si>
    <t>Environmental Stewardship
2021 Sustainability Report (p.  38)</t>
  </si>
  <si>
    <t>GRI 305-6</t>
  </si>
  <si>
    <t>Emissions of ozone-depleting substances</t>
  </si>
  <si>
    <t>GRI 305-7</t>
  </si>
  <si>
    <t>Nitrogen oxides (Nox), sulfur oxides (Sox), and other significant air emissions</t>
  </si>
  <si>
    <t>Effluents and Waste</t>
  </si>
  <si>
    <t>GRI 306-1</t>
  </si>
  <si>
    <t>Water discharge by quality and destination</t>
  </si>
  <si>
    <t>To be disclosed in Agnico Eagle's 2021 CDP Water Security Questionnaire
2021 Sustainability Performance Data</t>
  </si>
  <si>
    <t>GRI 306-2</t>
  </si>
  <si>
    <t>Waste type and disposal method</t>
  </si>
  <si>
    <t>Environmental Stewardship
2021 Sustainability Report (p. 44, p. 46)
2021 Sustainability Performance Data</t>
  </si>
  <si>
    <t>GRI 306-3</t>
  </si>
  <si>
    <t>Significant spills</t>
  </si>
  <si>
    <t>There were zero (0) significant spills in 2021.</t>
  </si>
  <si>
    <t>GRI 306-4</t>
  </si>
  <si>
    <t>Transport of hazardous waste</t>
  </si>
  <si>
    <t>GRI 306-5</t>
  </si>
  <si>
    <t>Water bodies affected by water discharges and/or runoff</t>
  </si>
  <si>
    <t>Environmental Compliance</t>
  </si>
  <si>
    <t>GRI 307-1</t>
  </si>
  <si>
    <t>Non-compliance with environmental laws and regulations</t>
  </si>
  <si>
    <t>Environmental Stewardship
2021 Sustainability Report (p. 48)
2021 Sustainability Performance Data</t>
  </si>
  <si>
    <t>Employment</t>
  </si>
  <si>
    <t>GRI 401-01</t>
  </si>
  <si>
    <t xml:space="preserve">New employee hires and employee turnover </t>
  </si>
  <si>
    <t>GRI 401-02</t>
  </si>
  <si>
    <t>Benefits provided to full-time employees that are not provided to temporary or part-time employees</t>
  </si>
  <si>
    <t>Labour/Management Relations</t>
  </si>
  <si>
    <t>GRI 402-01</t>
  </si>
  <si>
    <t xml:space="preserve">Minimum notice periods regarding operational changes </t>
  </si>
  <si>
    <t>Occupational Health and Safety</t>
  </si>
  <si>
    <t>GRI 403-01</t>
  </si>
  <si>
    <t>Occupational health and safety management system</t>
  </si>
  <si>
    <t>Health, Safety &amp; Wellness
2021 Sustainability Report (p.  24)</t>
  </si>
  <si>
    <t>GRI 403-02</t>
  </si>
  <si>
    <t>Hazard identification, risk assessment, and incident investigation</t>
  </si>
  <si>
    <t>GRI 403-03</t>
  </si>
  <si>
    <t>Occupational health services</t>
  </si>
  <si>
    <t>Health, Safety &amp; Wellness
2021 Sustainability Report (p.  30)</t>
  </si>
  <si>
    <t>GRI 403-04</t>
  </si>
  <si>
    <t>Worker participation, consultation, and communication on occupational health and safety</t>
  </si>
  <si>
    <t xml:space="preserve">All Legacy Agnico Eagle operations have joint management-worker health and safety committees. Responsibilities, meeting frequency, decision-making authority varies across our operations. </t>
  </si>
  <si>
    <t>GRI 403-05</t>
  </si>
  <si>
    <t>Worker training on occupational health and safety</t>
  </si>
  <si>
    <t>GRI 403-06</t>
  </si>
  <si>
    <t>Promotion of worker health</t>
  </si>
  <si>
    <t>GRI 403-07</t>
  </si>
  <si>
    <t>Prevention and mitigation of occupational health and safety impacts directly linked by business relationships</t>
  </si>
  <si>
    <t>Health, Safety &amp; Wellness
2021 Sustainability Report (p. 24)</t>
  </si>
  <si>
    <t>GRI 403-08</t>
  </si>
  <si>
    <t xml:space="preserve">Workers covered by an occupational health and safety management system </t>
  </si>
  <si>
    <t>100% of our workforce is covered by a occupational health and safety management system. Legacy Agnico Eagle's system externally audited through Mining Association of Canada’s (MAC) Towards Sustainable Mining (TSM) every three (3) years.</t>
  </si>
  <si>
    <t>GRI 403-09</t>
  </si>
  <si>
    <t>Work-related injuries</t>
  </si>
  <si>
    <t>Health, Safety &amp; Wellness
2021 Sustainability Report (p. 27)
2021 Sustainability Performance Data</t>
  </si>
  <si>
    <t>Training and Education</t>
  </si>
  <si>
    <t>GRI 404-1</t>
  </si>
  <si>
    <t>Average hours of training per year per employee</t>
  </si>
  <si>
    <t>GRI 404-2</t>
  </si>
  <si>
    <t>Programs for upgrading employee skills and transition assistance programs</t>
  </si>
  <si>
    <t>Our People
2021 Sustainability Report (p.  55, p. 58, p. 60)</t>
  </si>
  <si>
    <t>GRI 404-3</t>
  </si>
  <si>
    <t>Percentage of employees receiving regular performance and career development reviews</t>
  </si>
  <si>
    <t>Diversity and Equal Opportunity</t>
  </si>
  <si>
    <t>GRI 405-1</t>
  </si>
  <si>
    <t>Diversity of governance bodies and employees</t>
  </si>
  <si>
    <t>Freedom of Association and Collective Bargaining</t>
  </si>
  <si>
    <t>GRI 407-1</t>
  </si>
  <si>
    <t>Operations and suppliers in which the right to freedom of association and collective bargaining may be at risk</t>
  </si>
  <si>
    <t>Our People
2021 Sustainability Report (p.  67)</t>
  </si>
  <si>
    <t xml:space="preserve">The right to freedom of association and collective bargaining is not considered a risk at Agnico Eagle's operations. </t>
  </si>
  <si>
    <t>Child Labor</t>
  </si>
  <si>
    <t>GRI 408-1</t>
  </si>
  <si>
    <t>Operations and suppliers at significant risk for incidents of child labor</t>
  </si>
  <si>
    <t>Governance
2021 Sustainability Report (p. 19, p. 67)</t>
  </si>
  <si>
    <t>Agnico Eagle's operations and suppliers are not a risk for incidents of child labour.</t>
  </si>
  <si>
    <t>Forced or Compulsory Labor</t>
  </si>
  <si>
    <t>GRI 409-1</t>
  </si>
  <si>
    <t>Operations and suppliers at significant risk for incidents of forced or compulsory labor</t>
  </si>
  <si>
    <t>Agnico Eagle's operations and suppliers are not a risk of incidents of forced or compulsory labour.</t>
  </si>
  <si>
    <t>Security Practices</t>
  </si>
  <si>
    <t>GRI 410-1</t>
  </si>
  <si>
    <t>Security personnel trained in human rights policies or procedures</t>
  </si>
  <si>
    <t>Governance
2021 Sustainability Report (p.  20)</t>
  </si>
  <si>
    <t xml:space="preserve">100% of Agnico Eagle's Mexico operations' security personnel are trained in human rights policies and procedures. Training requirement also applies to 3rd party organizations. </t>
  </si>
  <si>
    <t>Rights of Indigenous Peoples</t>
  </si>
  <si>
    <t>GRI 411-1</t>
  </si>
  <si>
    <t>Incidents of violations involving rights of indigenous peoples</t>
  </si>
  <si>
    <t>Our Communities
2021 Sustainability report (p. 70)</t>
  </si>
  <si>
    <t xml:space="preserve">There were zero (0) incidents of violations involving the rights of indigenous peoples. Legacy Kirkland Lake Gold received one (1) complaint related to indigenous rights, following an investigation no violations of rights were identified. </t>
  </si>
  <si>
    <t>Human Rights Assessments</t>
  </si>
  <si>
    <t>GRI 412-1</t>
  </si>
  <si>
    <t>Operations that have been subject to human rights reviews or impact assessments</t>
  </si>
  <si>
    <t>Governance
2021 Sustainability Report (p. 20)</t>
  </si>
  <si>
    <t>GRI 412-2</t>
  </si>
  <si>
    <t>Employee training on human rights policies or procedures</t>
  </si>
  <si>
    <t>Local Communities</t>
  </si>
  <si>
    <t>GRI 413-1</t>
  </si>
  <si>
    <t>Operations with local community engagement, impact assessments, and development programs</t>
  </si>
  <si>
    <t>Our Communities
2021 Sustainability Report (p.  68, p. 69)
202 Sustainability Performance Data</t>
  </si>
  <si>
    <t>GRI 413-2</t>
  </si>
  <si>
    <t>Operations with significant actual and potential negative impacts on local communities</t>
  </si>
  <si>
    <t>Our Communities
2021 Sustainability Report (p. 68)
202 Sustainability Performance Data</t>
  </si>
  <si>
    <t>Public Policy</t>
  </si>
  <si>
    <t>GRI 415-1</t>
  </si>
  <si>
    <t>Political contributions</t>
  </si>
  <si>
    <t xml:space="preserve">There were zero (0) political contributions made in 2021. </t>
  </si>
  <si>
    <t>Socio-Economic Compliance</t>
  </si>
  <si>
    <t>GRI 419-1</t>
  </si>
  <si>
    <t>Non-compliance with laws and regulations in the social and economic area</t>
  </si>
  <si>
    <t>There were zero (0) instances of non-compliance with laws and regulations in the social and economic areas.</t>
  </si>
  <si>
    <t>GRI MM04</t>
  </si>
  <si>
    <t>Strikes and Lockouts</t>
  </si>
  <si>
    <t>GRI MM05</t>
  </si>
  <si>
    <t>Operations taking place in or near indigenous territory</t>
  </si>
  <si>
    <t>Our Communities
2021 Sustainability Report (p. 72)</t>
  </si>
  <si>
    <t>GRI MM06</t>
  </si>
  <si>
    <t>Disputes relating to land use, customary rights or local communities and indigenous peoples</t>
  </si>
  <si>
    <t>Our Communities
2021 Sustainability Report (p. 70)</t>
  </si>
  <si>
    <t>GRI MM07</t>
  </si>
  <si>
    <t>Use of grievances mechanisms &amp; outcomes</t>
  </si>
  <si>
    <t>Our Communities
2021 Sustainability Report (p.  70, p. 71)
2021 Sustainability Performance Data</t>
  </si>
  <si>
    <t>Activity Metrics</t>
  </si>
  <si>
    <t>SASB EM-MM-000.A</t>
  </si>
  <si>
    <t>Production of (1) metal ores and (2) finished metal products</t>
  </si>
  <si>
    <t>SASB EM-MM-000.B</t>
  </si>
  <si>
    <t>Total number of employees, percentage contractors</t>
  </si>
  <si>
    <t>Greenhouse Gas Emissions</t>
  </si>
  <si>
    <t>SASB EM-MM-110a.1</t>
  </si>
  <si>
    <t>Gross global Scope 1 emissions, percentage covered under emissions-limiting regulations</t>
  </si>
  <si>
    <t>SASB EM-MM-110a.2</t>
  </si>
  <si>
    <t>Discussion of long-term and short-term strategy or plan to manage Scope 1 emissions, emissions reduction targets, and an analysis of performance against those targets</t>
  </si>
  <si>
    <t>Environmental Stewardship
2021 Sustainability Report (p. 34, p. 37, p. 38)</t>
  </si>
  <si>
    <t>Air Quality</t>
  </si>
  <si>
    <t>SASB EM-MM-120a.1</t>
  </si>
  <si>
    <t>Air emissions of the following pollutants: (1) CO, (2) NOx (excluding N2O), (3) SOx, (4) particulate matter (PM10), (5) mercury (Hg), (6) lead (Pb), and (7) volatile organic compounds (VOCs)</t>
  </si>
  <si>
    <t>At this time Agnico Eagle only reports air emissions for NOx and Sox.</t>
  </si>
  <si>
    <t>Energy 
Management</t>
  </si>
  <si>
    <t>SASB EM-MM-130a.1</t>
  </si>
  <si>
    <t>(1) Total energy consumed, (2) percentage grid electricity, (3) percentage renewable</t>
  </si>
  <si>
    <t>Water 
Management</t>
  </si>
  <si>
    <t>SASB EM-MM-140a.1</t>
  </si>
  <si>
    <t>(1) Total fresh water withdrawn, (2) total fresh water consumed, percentage of each in regions with high or extremely high baseline water stress</t>
  </si>
  <si>
    <t>SASB EM-MM-140a.2</t>
  </si>
  <si>
    <t>Number of incidents of non-compliance associated with water quality permits, standards, and regulations</t>
  </si>
  <si>
    <t>Environmental Stewardship
2021 Sustainability Report (p. 48)</t>
  </si>
  <si>
    <t>There were zero (0) fines  and three (3) incidents of non-compliances with water quality permits, standards, and regulations</t>
  </si>
  <si>
    <t>Waste &amp; Hazardous Materials Management</t>
  </si>
  <si>
    <t>SASB EM-MM-150a.1</t>
  </si>
  <si>
    <t>Total weight of tailings waste, percentage recycled</t>
  </si>
  <si>
    <t>SASB EM-MM-150a.2</t>
  </si>
  <si>
    <t>Total weight of mineral processing waste, percentage recycled</t>
  </si>
  <si>
    <t>SASB EM-MM-150a.3</t>
  </si>
  <si>
    <t>Number of tailings impoundments, broken down by MSHA hazard potential</t>
  </si>
  <si>
    <t>2021 Tailing Summary Report</t>
  </si>
  <si>
    <t>Biodiversity 
Impacts</t>
  </si>
  <si>
    <t>SASB EM-MM-160a.1</t>
  </si>
  <si>
    <t>Description of environmental management policies and practices for active sites</t>
  </si>
  <si>
    <t>Environmental Stewardship
2021 Sustainability Report (p. 33 - p. 51)</t>
  </si>
  <si>
    <t>SASB EM-MM-160a.2</t>
  </si>
  <si>
    <t>Percentage of mine sites where acid rock drainage is: (1) predicted to occur, (2) actively mitigated, and (3) under treatment or remediation</t>
  </si>
  <si>
    <t>SASB EM-MM-160a.3</t>
  </si>
  <si>
    <t>Percentage of (1) proved and (2) probable reserves in or near sites with protected conservation status or endangered species habitat</t>
  </si>
  <si>
    <t>77% of Agnico Eagle's proven reserves and 58% of Agnico Eagle's probable reserves are in or near sites with protected conservation status or endangered habitat</t>
  </si>
  <si>
    <t>Security, Human Rights &amp; Rights of Indigenous Peoples</t>
  </si>
  <si>
    <t>SASB EM-MM-210a.1</t>
  </si>
  <si>
    <t>Percentage of reserves in or near areas of conflict</t>
  </si>
  <si>
    <t>According to the Uppsala Conflict Data Program's (UCDP) definition of active conflict 14% of Agnico Eagle's proven reserves and 3% of probable reserves are in or near areas of conflict.</t>
  </si>
  <si>
    <t xml:space="preserve">(https://ucdp.uu.se/encyclopedia) </t>
  </si>
  <si>
    <t>SASB EM-MM-210a.2</t>
  </si>
  <si>
    <t>Percentage of reserves in or near indigenous land</t>
  </si>
  <si>
    <t>82% of Agnico Eagle's proven reserves and 93% of Agnico Eagle's probable reserves are in or near indigenous land</t>
  </si>
  <si>
    <t>SASB EM-MM-210a.3</t>
  </si>
  <si>
    <t>Discussions of engagement processes and due diligence practices with respect to human rights, indigenous rights, and operations in areas of conflict</t>
  </si>
  <si>
    <t>Governance, Our Communities
2021 Sustainability Report (p. 16, 66)</t>
  </si>
  <si>
    <t>Community 
Relations</t>
  </si>
  <si>
    <t>SASB EM-MM-210b.1</t>
  </si>
  <si>
    <t>Discussions of process to manage risks and opportunities associated with community rights and interests</t>
  </si>
  <si>
    <t>Our Communities
2021 Sustainability Report (p. 75)</t>
  </si>
  <si>
    <t>SASB EM-MM-210b.2</t>
  </si>
  <si>
    <t>Number and duration of non-technical delays</t>
  </si>
  <si>
    <t xml:space="preserve">There were zero (0) non-technical delays in the calendar year. </t>
  </si>
  <si>
    <t>Labour Relations</t>
  </si>
  <si>
    <t>SASB EM-MM-310a.1</t>
  </si>
  <si>
    <t>Percentage of active workforce covered under collective bargaining agreements, broken down by U,S, and foreign employees</t>
  </si>
  <si>
    <t>Our People
2021 Sustainability Report (p. 61)</t>
  </si>
  <si>
    <t>SASB EM-MM-310a.2</t>
  </si>
  <si>
    <t>Number and duration of strikes and lockouts</t>
  </si>
  <si>
    <t xml:space="preserve">There were zero (0) strikes and lockouts in the calendar year. </t>
  </si>
  <si>
    <t>Workforce 
Health &amp; Safety</t>
  </si>
  <si>
    <t>SASB EM-MM-320a.1</t>
  </si>
  <si>
    <t>(1) MSHA all-incidence rate, (2) fatality rate, (3) near miss frequency rate (NMFR) and (4) average hours of health, safety, and emergency response training for (a) full-time employees and (b) contract employees</t>
  </si>
  <si>
    <t>Health, Safety &amp; Wellness
2021 Sustainability Report (p.  27)
2021 Sustainability Performance Data</t>
  </si>
  <si>
    <t>Business Ethics 
&amp; Transparency</t>
  </si>
  <si>
    <t>SASB EM-MM-510a.1</t>
  </si>
  <si>
    <t>Description of the management system for prevention of corruption and bribery throughout the value chain</t>
  </si>
  <si>
    <t>SASB EM-MM-510a.2</t>
  </si>
  <si>
    <t>Production in countries that have the 20 lowest rankings in Transparency International’s Corruption Perception Index</t>
  </si>
  <si>
    <t>Zero (0)
Agnico Eagle does not operated in countries that have the 20 lowest rankings in transparency International's Corruption Perception Index.</t>
  </si>
  <si>
    <t>Agnico Eagle Indicator</t>
  </si>
  <si>
    <t>Cyanide Management</t>
  </si>
  <si>
    <t>Operations</t>
  </si>
  <si>
    <t>GRI 301-1
SASB EM-MM-000.A</t>
  </si>
  <si>
    <t>Production</t>
  </si>
  <si>
    <t>Total Ore Processed (tonnes)</t>
  </si>
  <si>
    <t>Agnico Eagle</t>
  </si>
  <si>
    <t>Kirkland Lake Gold</t>
  </si>
  <si>
    <t>Total Gold (Oz)</t>
  </si>
  <si>
    <t>Health, Safety &amp; Wellness</t>
  </si>
  <si>
    <t>Global Safety Performance</t>
  </si>
  <si>
    <t>GRI 403-09
SASB EM-MM-320a.1</t>
  </si>
  <si>
    <t>Person-Hours worked</t>
  </si>
  <si>
    <t>Number of Fatalities</t>
  </si>
  <si>
    <t>Frequency (combined lost-time accidents and restricted workcases per 200,000 person hours worked)</t>
  </si>
  <si>
    <t>0.82 </t>
  </si>
  <si>
    <t>0.70 </t>
  </si>
  <si>
    <t>Energy &amp; Climate Change</t>
  </si>
  <si>
    <t>GRI 302-1
SASB EM-MM-130a.1</t>
  </si>
  <si>
    <t>Energy Consumption</t>
  </si>
  <si>
    <t>Total Electricity (GWh)</t>
  </si>
  <si>
    <t>% Renewable Electricity</t>
  </si>
  <si>
    <r>
      <t>Total Energy Consumption (GJ)</t>
    </r>
    <r>
      <rPr>
        <vertAlign val="superscript"/>
        <sz val="11"/>
        <color rgb="FF000000"/>
        <rFont val="Avenir Next LT Pro"/>
        <family val="2"/>
        <scheme val="minor"/>
      </rPr>
      <t>2</t>
    </r>
  </si>
  <si>
    <t>Energy Intensity</t>
  </si>
  <si>
    <t>Electricity Intensity (per tonne of ore processed) (KWh/t)</t>
  </si>
  <si>
    <r>
      <t>Energy Intensity (per tonne of ore processed) (GJ/t)</t>
    </r>
    <r>
      <rPr>
        <vertAlign val="superscript"/>
        <sz val="11"/>
        <color theme="1"/>
        <rFont val="Avenir Next LT Pro"/>
        <family val="2"/>
        <scheme val="minor"/>
      </rPr>
      <t>2</t>
    </r>
  </si>
  <si>
    <t>GRI 305-1
SASB EM-MM-110a.1</t>
  </si>
  <si>
    <r>
      <t>Direct (Scope 1) GHG Emissions</t>
    </r>
    <r>
      <rPr>
        <b/>
        <vertAlign val="superscript"/>
        <sz val="11"/>
        <color rgb="FF000000"/>
        <rFont val="Avenir Next LT Pro"/>
        <family val="2"/>
        <scheme val="minor"/>
      </rPr>
      <t>2</t>
    </r>
    <r>
      <rPr>
        <b/>
        <sz val="11"/>
        <color rgb="FF000000"/>
        <rFont val="Avenir Next LT Pro"/>
        <family val="2"/>
        <scheme val="minor"/>
      </rPr>
      <t xml:space="preserve">
</t>
    </r>
    <r>
      <rPr>
        <sz val="11"/>
        <color rgb="FF000000"/>
        <rFont val="Avenir Next LT Pro"/>
        <family val="2"/>
        <scheme val="minor"/>
      </rPr>
      <t>(tonnes of CO</t>
    </r>
    <r>
      <rPr>
        <vertAlign val="subscript"/>
        <sz val="11"/>
        <color rgb="FF000000"/>
        <rFont val="Avenir Next LT Pro"/>
        <family val="2"/>
        <scheme val="minor"/>
      </rPr>
      <t>2</t>
    </r>
    <r>
      <rPr>
        <sz val="11"/>
        <color rgb="FF000000"/>
        <rFont val="Avenir Next LT Pro"/>
        <family val="2"/>
        <scheme val="minor"/>
      </rPr>
      <t>E)</t>
    </r>
  </si>
  <si>
    <r>
      <t>Indirect (Scope 2) GHG Emissions</t>
    </r>
    <r>
      <rPr>
        <b/>
        <vertAlign val="superscript"/>
        <sz val="11"/>
        <color rgb="FF000000"/>
        <rFont val="Avenir Next LT Pro"/>
        <family val="2"/>
        <scheme val="minor"/>
      </rPr>
      <t>2</t>
    </r>
    <r>
      <rPr>
        <b/>
        <sz val="11"/>
        <color rgb="FF000000"/>
        <rFont val="Avenir Next LT Pro"/>
        <family val="2"/>
        <scheme val="minor"/>
      </rPr>
      <t xml:space="preserve"> 
</t>
    </r>
    <r>
      <rPr>
        <sz val="11"/>
        <color rgb="FF000000"/>
        <rFont val="Avenir Next LT Pro"/>
        <family val="2"/>
        <scheme val="minor"/>
      </rPr>
      <t>(tonnes of CO</t>
    </r>
    <r>
      <rPr>
        <vertAlign val="subscript"/>
        <sz val="11"/>
        <color rgb="FF000000"/>
        <rFont val="Avenir Next LT Pro"/>
        <family val="2"/>
        <scheme val="minor"/>
      </rPr>
      <t>2</t>
    </r>
    <r>
      <rPr>
        <sz val="11"/>
        <color rgb="FF000000"/>
        <rFont val="Avenir Next LT Pro"/>
        <family val="2"/>
        <scheme val="minor"/>
      </rPr>
      <t>E)</t>
    </r>
  </si>
  <si>
    <t>(Scope 3) GHG Emissions 
(tonnes of CO2E)</t>
  </si>
  <si>
    <t>1,432k</t>
  </si>
  <si>
    <t>867k</t>
  </si>
  <si>
    <r>
      <t>Total (Scope 1 + 2) GHG Emissions</t>
    </r>
    <r>
      <rPr>
        <b/>
        <vertAlign val="superscript"/>
        <sz val="11"/>
        <color rgb="FF000000"/>
        <rFont val="Avenir Next LT Pro"/>
        <family val="2"/>
        <scheme val="minor"/>
      </rPr>
      <t>2</t>
    </r>
    <r>
      <rPr>
        <b/>
        <sz val="11"/>
        <color rgb="FF000000"/>
        <rFont val="Avenir Next LT Pro"/>
        <family val="2"/>
        <scheme val="minor"/>
      </rPr>
      <t xml:space="preserve">
</t>
    </r>
    <r>
      <rPr>
        <sz val="11"/>
        <color rgb="FF000000"/>
        <rFont val="Avenir Next LT Pro"/>
        <family val="2"/>
        <scheme val="minor"/>
      </rPr>
      <t xml:space="preserve"> (tonnes of CO</t>
    </r>
    <r>
      <rPr>
        <vertAlign val="subscript"/>
        <sz val="11"/>
        <color rgb="FF000000"/>
        <rFont val="Avenir Next LT Pro"/>
        <family val="2"/>
        <scheme val="minor"/>
      </rPr>
      <t>2</t>
    </r>
    <r>
      <rPr>
        <sz val="11"/>
        <color rgb="FF000000"/>
        <rFont val="Avenir Next LT Pro"/>
        <family val="2"/>
        <scheme val="minor"/>
      </rPr>
      <t>E)</t>
    </r>
  </si>
  <si>
    <r>
      <t>GHG Intensity</t>
    </r>
    <r>
      <rPr>
        <b/>
        <vertAlign val="superscript"/>
        <sz val="11"/>
        <color rgb="FF000000"/>
        <rFont val="Avenir Next LT Pro"/>
        <family val="2"/>
        <scheme val="minor"/>
      </rPr>
      <t>2</t>
    </r>
    <r>
      <rPr>
        <b/>
        <sz val="11"/>
        <color rgb="FF000000"/>
        <rFont val="Avenir Next LT Pro"/>
        <family val="2"/>
        <scheme val="minor"/>
      </rPr>
      <t xml:space="preserve"> </t>
    </r>
    <r>
      <rPr>
        <sz val="11"/>
        <color rgb="FF000000"/>
        <rFont val="Avenir Next LT Pro"/>
        <family val="2"/>
        <scheme val="minor"/>
      </rPr>
      <t>(tonnes of CO</t>
    </r>
    <r>
      <rPr>
        <vertAlign val="subscript"/>
        <sz val="11"/>
        <color rgb="FF000000"/>
        <rFont val="Avenir Next LT Pro"/>
        <family val="2"/>
        <scheme val="minor"/>
      </rPr>
      <t>2</t>
    </r>
    <r>
      <rPr>
        <sz val="11"/>
        <color rgb="FF000000"/>
        <rFont val="Avenir Next LT Pro"/>
        <family val="2"/>
        <scheme val="minor"/>
      </rPr>
      <t xml:space="preserve"> eq. per tonne of ore processed)</t>
    </r>
  </si>
  <si>
    <r>
      <t>GHG Intensity</t>
    </r>
    <r>
      <rPr>
        <b/>
        <vertAlign val="superscript"/>
        <sz val="11"/>
        <color rgb="FF000000"/>
        <rFont val="Avenir Next LT Pro"/>
        <family val="2"/>
        <scheme val="minor"/>
      </rPr>
      <t>2</t>
    </r>
    <r>
      <rPr>
        <b/>
        <sz val="11"/>
        <color rgb="FF000000"/>
        <rFont val="Avenir Next LT Pro"/>
        <family val="2"/>
        <scheme val="minor"/>
      </rPr>
      <t xml:space="preserve"> </t>
    </r>
    <r>
      <rPr>
        <sz val="11"/>
        <color rgb="FF000000"/>
        <rFont val="Avenir Next LT Pro"/>
        <family val="2"/>
        <scheme val="minor"/>
      </rPr>
      <t>(tonnes of CO</t>
    </r>
    <r>
      <rPr>
        <vertAlign val="subscript"/>
        <sz val="11"/>
        <color rgb="FF000000"/>
        <rFont val="Avenir Next LT Pro"/>
        <family val="2"/>
        <scheme val="minor"/>
      </rPr>
      <t>2</t>
    </r>
    <r>
      <rPr>
        <sz val="11"/>
        <color rgb="FF000000"/>
        <rFont val="Avenir Next LT Pro"/>
        <family val="2"/>
        <scheme val="minor"/>
      </rPr>
      <t xml:space="preserve"> eq. per gold oz)</t>
    </r>
  </si>
  <si>
    <t>GRI 303-3
SASB EM-MM-140a.1</t>
  </si>
  <si>
    <t>Water Withdrawal</t>
  </si>
  <si>
    <r>
      <t>Total Water Withdrawn (m</t>
    </r>
    <r>
      <rPr>
        <vertAlign val="superscript"/>
        <sz val="11"/>
        <color rgb="FF000000"/>
        <rFont val="Avenir Next LT Pro"/>
        <family val="2"/>
        <scheme val="minor"/>
      </rPr>
      <t>3</t>
    </r>
    <r>
      <rPr>
        <sz val="11"/>
        <color rgb="FF000000"/>
        <rFont val="Avenir Next LT Pro"/>
        <family val="2"/>
        <scheme val="minor"/>
      </rPr>
      <t>)</t>
    </r>
  </si>
  <si>
    <r>
      <t>Total Freshwater Withdrawn for Use (m</t>
    </r>
    <r>
      <rPr>
        <vertAlign val="superscript"/>
        <sz val="11"/>
        <color rgb="FF000000"/>
        <rFont val="Avenir Next LT Pro"/>
        <family val="2"/>
        <scheme val="minor"/>
      </rPr>
      <t>3</t>
    </r>
    <r>
      <rPr>
        <sz val="11"/>
        <color rgb="FF000000"/>
        <rFont val="Avenir Next LT Pro"/>
        <family val="2"/>
        <scheme val="minor"/>
      </rPr>
      <t>)</t>
    </r>
  </si>
  <si>
    <r>
      <t>Freshwater Withdrawn for Use Intensity (m</t>
    </r>
    <r>
      <rPr>
        <vertAlign val="superscript"/>
        <sz val="11"/>
        <color rgb="FF000000"/>
        <rFont val="Avenir Next LT Pro"/>
        <family val="2"/>
        <scheme val="minor"/>
      </rPr>
      <t>3</t>
    </r>
    <r>
      <rPr>
        <sz val="11"/>
        <color rgb="FF000000"/>
        <rFont val="Avenir Next LT Pro"/>
        <family val="2"/>
        <scheme val="minor"/>
      </rPr>
      <t xml:space="preserve"> of water per tonned of ore processed)</t>
    </r>
  </si>
  <si>
    <r>
      <t>Freshwater Withdrawn for Use Intensity (m</t>
    </r>
    <r>
      <rPr>
        <vertAlign val="superscript"/>
        <sz val="11"/>
        <color rgb="FF000000"/>
        <rFont val="Avenir Next LT Pro"/>
        <family val="2"/>
        <scheme val="minor"/>
      </rPr>
      <t>3</t>
    </r>
    <r>
      <rPr>
        <sz val="11"/>
        <color rgb="FF000000"/>
        <rFont val="Avenir Next LT Pro"/>
        <family val="2"/>
        <scheme val="minor"/>
      </rPr>
      <t xml:space="preserve"> of water per gold oz)</t>
    </r>
  </si>
  <si>
    <t>Water Discharged</t>
  </si>
  <si>
    <r>
      <t>Total Water Discharged (m</t>
    </r>
    <r>
      <rPr>
        <vertAlign val="superscript"/>
        <sz val="11"/>
        <color rgb="FF000000"/>
        <rFont val="Avenir Next LT Pro"/>
        <family val="2"/>
        <scheme val="minor"/>
      </rPr>
      <t>3</t>
    </r>
    <r>
      <rPr>
        <sz val="11"/>
        <color rgb="FF000000"/>
        <rFont val="Avenir Next LT Pro"/>
        <family val="2"/>
        <scheme val="minor"/>
      </rPr>
      <t>)</t>
    </r>
  </si>
  <si>
    <t>GRI 303-5
SASB EM-MM-140a.1</t>
  </si>
  <si>
    <t>Water Consumption</t>
  </si>
  <si>
    <t>Total Water Consumed</t>
  </si>
  <si>
    <r>
      <t>Total Water Used (m</t>
    </r>
    <r>
      <rPr>
        <vertAlign val="superscript"/>
        <sz val="11"/>
        <color rgb="FF000000"/>
        <rFont val="Avenir Next LT Pro"/>
        <family val="2"/>
        <scheme val="minor"/>
      </rPr>
      <t>3</t>
    </r>
    <r>
      <rPr>
        <sz val="11"/>
        <color rgb="FF000000"/>
        <rFont val="Avenir Next LT Pro"/>
        <family val="2"/>
        <scheme val="minor"/>
      </rPr>
      <t>)</t>
    </r>
  </si>
  <si>
    <t>Total Water Recycled (%)</t>
  </si>
  <si>
    <t>Tailings &amp; Waste Management</t>
  </si>
  <si>
    <t>GRI 306-2
SASB EM-MM-150a.1</t>
  </si>
  <si>
    <t>Mineral Wastes</t>
  </si>
  <si>
    <t>Total Waste Rock Mined (tonnes)</t>
  </si>
  <si>
    <t>Total Tailings Produced (tonnes)</t>
  </si>
  <si>
    <t>Total Mineral Wastes (tonnes)</t>
  </si>
  <si>
    <t>% Tailings Recycled</t>
  </si>
  <si>
    <t>GRI 306-2
SASB EM-MM-150a.2</t>
  </si>
  <si>
    <t>Non-Mineral Wastes</t>
  </si>
  <si>
    <t>Total Hazardous Waste (tonnes)</t>
  </si>
  <si>
    <t>Total Domestic (non-hazardous waste) (tonnes)</t>
  </si>
  <si>
    <t>% Domestic Waste Recycled</t>
  </si>
  <si>
    <t>Total (hazardous + domestic) (tonnes)</t>
  </si>
  <si>
    <r>
      <t>Total Wastes</t>
    </r>
    <r>
      <rPr>
        <sz val="11"/>
        <color rgb="FF000000"/>
        <rFont val="Avenir Next LT Pro"/>
        <family val="2"/>
        <scheme val="minor"/>
      </rPr>
      <t xml:space="preserve"> (tonnes)</t>
    </r>
  </si>
  <si>
    <t>Number of significant spills</t>
  </si>
  <si>
    <t>Total Volume (L) of significant spills</t>
  </si>
  <si>
    <t>Environmental Fines and Sanctions</t>
  </si>
  <si>
    <t>Total number of fines and sanctions</t>
  </si>
  <si>
    <t>Monetary value of fines ($CAD)</t>
  </si>
  <si>
    <t>Our People</t>
  </si>
  <si>
    <t>Workforce Composition¹</t>
  </si>
  <si>
    <t>GRI 102-08
SASB EM-MM-000.B</t>
  </si>
  <si>
    <t xml:space="preserve">Total Workforce </t>
  </si>
  <si>
    <t>   3,492</t>
  </si>
  <si>
    <t>Contractors</t>
  </si>
  <si>
    <t>Employees</t>
  </si>
  <si>
    <t>% Contractors</t>
  </si>
  <si>
    <t>Diversity and Inclusion</t>
  </si>
  <si>
    <t>% Female Employees</t>
  </si>
  <si>
    <r>
      <t>% Female Board of Directors</t>
    </r>
    <r>
      <rPr>
        <b/>
        <vertAlign val="superscript"/>
        <sz val="11"/>
        <color rgb="FF000000"/>
        <rFont val="Avenir Next LT Pro"/>
        <family val="2"/>
        <scheme val="minor"/>
      </rPr>
      <t>4</t>
    </r>
  </si>
  <si>
    <r>
      <t>% Female Executives</t>
    </r>
    <r>
      <rPr>
        <b/>
        <vertAlign val="superscript"/>
        <sz val="11"/>
        <color rgb="FF000000"/>
        <rFont val="Avenir Next LT Pro"/>
        <family val="2"/>
        <scheme val="minor"/>
      </rPr>
      <t>4</t>
    </r>
  </si>
  <si>
    <t>% Female Senior Management</t>
  </si>
  <si>
    <r>
      <t>% Visible Minorities Board</t>
    </r>
    <r>
      <rPr>
        <b/>
        <vertAlign val="superscript"/>
        <sz val="11"/>
        <color rgb="FF000000"/>
        <rFont val="Avenir Next LT Pro"/>
        <family val="2"/>
        <scheme val="minor"/>
      </rPr>
      <t>4</t>
    </r>
  </si>
  <si>
    <r>
      <t>% Visible Minorities Executive</t>
    </r>
    <r>
      <rPr>
        <b/>
        <vertAlign val="superscript"/>
        <sz val="11"/>
        <color rgb="FF000000"/>
        <rFont val="Avenir Next LT Pro"/>
        <family val="2"/>
        <scheme val="minor"/>
      </rPr>
      <t>4</t>
    </r>
  </si>
  <si>
    <t>Retaining, Training and Developing Our People</t>
  </si>
  <si>
    <t>Total Permament Employee Turnover</t>
  </si>
  <si>
    <t>Permanent Employee Turnover Rate (%)</t>
  </si>
  <si>
    <t>Training</t>
  </si>
  <si>
    <t>Average Hours of training per employee</t>
  </si>
  <si>
    <t>GRI MM04
SASB EM-MM-310a.2</t>
  </si>
  <si>
    <t>Number of Strikes and Lockouts</t>
  </si>
  <si>
    <t>Socio-Economic Development</t>
  </si>
  <si>
    <t>Generating Economic Benefits</t>
  </si>
  <si>
    <t>Proportion of Spending on Local Suppliers</t>
  </si>
  <si>
    <t>% of local spending</t>
  </si>
  <si>
    <t>¹ All data excludes Canadian Malarctic</t>
  </si>
  <si>
    <r>
      <t xml:space="preserve">2 </t>
    </r>
    <r>
      <rPr>
        <sz val="9"/>
        <color theme="1"/>
        <rFont val="Avenir Next LT Pro"/>
        <family val="2"/>
        <scheme val="minor"/>
      </rPr>
      <t>Values for 2019-2020 have been restated to reflect updated methodology and ensure consistency with year-over-year reporting.</t>
    </r>
  </si>
  <si>
    <r>
      <rPr>
        <vertAlign val="superscript"/>
        <sz val="11"/>
        <color theme="1"/>
        <rFont val="Avenir Next LT Pro"/>
        <family val="2"/>
        <scheme val="minor"/>
      </rPr>
      <t>3</t>
    </r>
    <r>
      <rPr>
        <sz val="11"/>
        <color theme="1"/>
        <rFont val="Avenir Next LT Pro"/>
        <family val="2"/>
        <scheme val="minor"/>
      </rPr>
      <t xml:space="preserve"> </t>
    </r>
    <r>
      <rPr>
        <sz val="9"/>
        <color theme="1"/>
        <rFont val="Avenir Next LT Pro"/>
        <family val="2"/>
        <scheme val="minor"/>
      </rPr>
      <t>Fine received in 2021 for a non-compliance that occurred in 2028</t>
    </r>
  </si>
  <si>
    <r>
      <rPr>
        <vertAlign val="superscript"/>
        <sz val="9"/>
        <color theme="1"/>
        <rFont val="Avenir Next LT Pro"/>
        <family val="2"/>
        <scheme val="minor"/>
      </rPr>
      <t>4</t>
    </r>
    <r>
      <rPr>
        <sz val="9"/>
        <color theme="1"/>
        <rFont val="Avenir Next LT Pro"/>
        <family val="2"/>
        <scheme val="minor"/>
      </rPr>
      <t xml:space="preserve"> As of May 2022</t>
    </r>
  </si>
  <si>
    <t xml:space="preserve">Ratios of Standard Entry Level Wage by Gender Compared to Local Minimum Wage </t>
  </si>
  <si>
    <t xml:space="preserve">GRI 202-1
</t>
  </si>
  <si>
    <t>LaRonde</t>
  </si>
  <si>
    <t>Goldex</t>
  </si>
  <si>
    <t>Kittilä</t>
  </si>
  <si>
    <t>Pinos Altos</t>
  </si>
  <si>
    <t>La India</t>
  </si>
  <si>
    <t>Meadowbank</t>
  </si>
  <si>
    <t>Meliadine</t>
  </si>
  <si>
    <t>Hope Bay</t>
  </si>
  <si>
    <t>Macassa</t>
  </si>
  <si>
    <t>Detour Lake</t>
  </si>
  <si>
    <t>Fosterville</t>
  </si>
  <si>
    <t>Local minimum wage in local currency</t>
  </si>
  <si>
    <t>Ratio of female entry level wage to local minimum wage</t>
  </si>
  <si>
    <t>2.83:1</t>
  </si>
  <si>
    <t>2.76:1</t>
  </si>
  <si>
    <t>1.00:1</t>
  </si>
  <si>
    <t>1.69:1</t>
  </si>
  <si>
    <t>1.32:1</t>
  </si>
  <si>
    <t>1.36:1</t>
  </si>
  <si>
    <t>1.49:1</t>
  </si>
  <si>
    <t>1.48:1</t>
  </si>
  <si>
    <t>1.89:1</t>
  </si>
  <si>
    <t>N/A</t>
  </si>
  <si>
    <t>Ratio of male entry level wage to local minimum wage</t>
  </si>
  <si>
    <r>
      <t>Proportion of Senior Management</t>
    </r>
    <r>
      <rPr>
        <b/>
        <sz val="14"/>
        <rFont val="Arial"/>
        <family val="2"/>
      </rPr>
      <t>¹</t>
    </r>
    <r>
      <rPr>
        <b/>
        <sz val="14"/>
        <rFont val="Avenir Next LT Pro"/>
        <family val="2"/>
        <scheme val="minor"/>
      </rPr>
      <t xml:space="preserve"> Hired from the Local</t>
    </r>
    <r>
      <rPr>
        <b/>
        <sz val="14"/>
        <rFont val="Arial"/>
        <family val="2"/>
      </rPr>
      <t>²</t>
    </r>
    <r>
      <rPr>
        <b/>
        <sz val="14"/>
        <rFont val="Avenir Next LT Pro"/>
        <family val="2"/>
        <scheme val="minor"/>
      </rPr>
      <t xml:space="preserve"> Community</t>
    </r>
  </si>
  <si>
    <t xml:space="preserve">GRI 202-2
</t>
  </si>
  <si>
    <t>% Senior management positions filled by locals</t>
  </si>
  <si>
    <t>¹ Senior management is defined by their compensation band, which is determined by job responsibilities.</t>
  </si>
  <si>
    <t>² Local is defined as employees who are living and/or working in the region in which the division operates.</t>
  </si>
  <si>
    <r>
      <t>Proportion of Operation Spending on Local</t>
    </r>
    <r>
      <rPr>
        <b/>
        <sz val="14"/>
        <rFont val="Arial"/>
        <family val="2"/>
      </rPr>
      <t>¹</t>
    </r>
    <r>
      <rPr>
        <b/>
        <sz val="14"/>
        <rFont val="Avenir Next LT Pro"/>
        <family val="2"/>
        <scheme val="minor"/>
      </rPr>
      <t xml:space="preserve"> Suppliers (000USD)</t>
    </r>
  </si>
  <si>
    <t xml:space="preserve">GRI 204-1
</t>
  </si>
  <si>
    <t>Combined</t>
  </si>
  <si>
    <t>KL Gold</t>
  </si>
  <si>
    <t xml:space="preserve">Total Purchases from Local Region </t>
  </si>
  <si>
    <t xml:space="preserve">Total Purchases </t>
  </si>
  <si>
    <t>% Local Spending</t>
  </si>
  <si>
    <t>Boundary for local spend</t>
  </si>
  <si>
    <t>Abitibi, Quebec
Canada</t>
  </si>
  <si>
    <t>Lapland, Finland</t>
  </si>
  <si>
    <t>Chihuahua, Mexico</t>
  </si>
  <si>
    <t>Sonora, Mexico</t>
  </si>
  <si>
    <t>Kivalliq, Nunavut
Canada</t>
  </si>
  <si>
    <t>Kitikmeot, Nunavut
Canada</t>
  </si>
  <si>
    <t>Northern Ontario
Canada</t>
  </si>
  <si>
    <t>Bendigo, Victoria
Australia</t>
  </si>
  <si>
    <t xml:space="preserve">¹ Local is defined as the region in which the division operates.  </t>
  </si>
  <si>
    <t>More detailed information on local spend for Meadowbank and Meliadine is available in our 2021 Kivalliq Projects Socio-Economic Monitoring Report: https://aemnunavut.ca/reports/</t>
  </si>
  <si>
    <r>
      <t>Direct Economic Value Generated and Distributed (000USD)</t>
    </r>
    <r>
      <rPr>
        <b/>
        <sz val="14"/>
        <rFont val="Calibri"/>
        <family val="2"/>
      </rPr>
      <t>¹</t>
    </r>
  </si>
  <si>
    <t xml:space="preserve">GRI 201-1
</t>
  </si>
  <si>
    <r>
      <t>Agnico Eagle</t>
    </r>
    <r>
      <rPr>
        <b/>
        <vertAlign val="superscript"/>
        <sz val="11"/>
        <color theme="1"/>
        <rFont val="Avenir Next LT Pro"/>
        <family val="2"/>
        <scheme val="minor"/>
      </rPr>
      <t>1</t>
    </r>
  </si>
  <si>
    <r>
      <t>Canada</t>
    </r>
    <r>
      <rPr>
        <vertAlign val="superscript"/>
        <sz val="11"/>
        <color theme="1"/>
        <rFont val="Avenir Next LT Pro"/>
        <family val="2"/>
        <scheme val="minor"/>
      </rPr>
      <t>1</t>
    </r>
  </si>
  <si>
    <t>Finland</t>
  </si>
  <si>
    <t>Mexico</t>
  </si>
  <si>
    <t>Economic Value Generated</t>
  </si>
  <si>
    <t xml:space="preserve">     Revenues</t>
  </si>
  <si>
    <t>Economic Value Distributed</t>
  </si>
  <si>
    <t xml:space="preserve">     Payment to suppliers </t>
  </si>
  <si>
    <t xml:space="preserve">    Opex</t>
  </si>
  <si>
    <t xml:space="preserve">    Capex</t>
  </si>
  <si>
    <t xml:space="preserve">     Employee wages and benefits</t>
  </si>
  <si>
    <r>
      <t xml:space="preserve">    Payments to providers of capital</t>
    </r>
    <r>
      <rPr>
        <vertAlign val="superscript"/>
        <sz val="11"/>
        <color theme="1"/>
        <rFont val="Avenir Next LT Pro"/>
        <family val="2"/>
        <scheme val="minor"/>
      </rPr>
      <t>2</t>
    </r>
  </si>
  <si>
    <t xml:space="preserve">    Income and Resource taxes </t>
  </si>
  <si>
    <t xml:space="preserve">Payments to Government </t>
  </si>
  <si>
    <t xml:space="preserve">    Community Investments </t>
  </si>
  <si>
    <t xml:space="preserve">    Other Operating Costs </t>
  </si>
  <si>
    <t>Economic Value Retained</t>
  </si>
  <si>
    <t>Canada</t>
  </si>
  <si>
    <t>Australia</t>
  </si>
  <si>
    <r>
      <rPr>
        <vertAlign val="superscript"/>
        <sz val="11"/>
        <color theme="1"/>
        <rFont val="Avenir Next LT Pro"/>
        <family val="2"/>
        <scheme val="minor"/>
      </rPr>
      <t>1</t>
    </r>
    <r>
      <rPr>
        <sz val="11"/>
        <color theme="1"/>
        <rFont val="Avenir Next LT Pro"/>
        <family val="2"/>
        <scheme val="minor"/>
      </rPr>
      <t xml:space="preserve"> Amounts are on a consolidated basis as described in our 2021 Annual Report; however, to ensure comparable reporting boundaries across value sharing data disclosed in this report Canadian Malartic data is omitted for all indicators except payments to providers of capital.</t>
    </r>
  </si>
  <si>
    <r>
      <rPr>
        <vertAlign val="superscript"/>
        <sz val="11"/>
        <color theme="1"/>
        <rFont val="Avenir Next LT Pro"/>
        <family val="2"/>
        <scheme val="minor"/>
      </rPr>
      <t>2</t>
    </r>
    <r>
      <rPr>
        <sz val="11"/>
        <color theme="1"/>
        <rFont val="Avenir Next LT Pro"/>
        <family val="2"/>
        <scheme val="minor"/>
      </rPr>
      <t xml:space="preserve">  Dividends paid and payments for share repurchase less issuance of shares and interest paid to debtholders.</t>
    </r>
  </si>
  <si>
    <t xml:space="preserve">For more information on our financial disclosures consult our 2021 Annual Report. </t>
  </si>
  <si>
    <t>Global Workforce by Employment Type, Contract, Gender and Region</t>
  </si>
  <si>
    <t>Exploration Canada</t>
  </si>
  <si>
    <t>Exploration                                USA</t>
  </si>
  <si>
    <t>Exploration Europe Sweden</t>
  </si>
  <si>
    <t>Exploration Europe Finland</t>
  </si>
  <si>
    <t>Exploration Mexico</t>
  </si>
  <si>
    <t>Administration (Head Office)</t>
  </si>
  <si>
    <t>Administration Regional CSD</t>
  </si>
  <si>
    <t>KLG Head Office</t>
  </si>
  <si>
    <t>KLG Exploration Site</t>
  </si>
  <si>
    <t>KLG North</t>
  </si>
  <si>
    <t>NT</t>
  </si>
  <si>
    <t>Cdn Regional Office(s)</t>
  </si>
  <si>
    <t>Aus Regional Office(s)</t>
  </si>
  <si>
    <t>Aus Exploration</t>
  </si>
  <si>
    <t xml:space="preserve">  Total Contractors</t>
  </si>
  <si>
    <t xml:space="preserve">  Total Agnico Employees</t>
  </si>
  <si>
    <r>
      <t xml:space="preserve">        </t>
    </r>
    <r>
      <rPr>
        <i/>
        <sz val="11"/>
        <color theme="1"/>
        <rFont val="Avenir Next LT Pro"/>
        <family val="2"/>
        <scheme val="minor"/>
      </rPr>
      <t>Total Employees Male</t>
    </r>
  </si>
  <si>
    <r>
      <t xml:space="preserve">        </t>
    </r>
    <r>
      <rPr>
        <i/>
        <sz val="11"/>
        <color theme="1"/>
        <rFont val="Avenir Next LT Pro"/>
        <family val="2"/>
        <scheme val="minor"/>
      </rPr>
      <t>Total Employees Female</t>
    </r>
  </si>
  <si>
    <t xml:space="preserve">    Total Agnico Permanent</t>
  </si>
  <si>
    <t xml:space="preserve">        Permanent Male</t>
  </si>
  <si>
    <t xml:space="preserve">        Permanent Female</t>
  </si>
  <si>
    <t xml:space="preserve">    Total Agnico Temporary</t>
  </si>
  <si>
    <t xml:space="preserve">        Temporary Male</t>
  </si>
  <si>
    <t xml:space="preserve">        Temporary Female</t>
  </si>
  <si>
    <t xml:space="preserve">    Total Agnico On-Call</t>
  </si>
  <si>
    <t xml:space="preserve">        On-Call Male</t>
  </si>
  <si>
    <t xml:space="preserve">        On-Call Female</t>
  </si>
  <si>
    <t xml:space="preserve">    Total Student</t>
  </si>
  <si>
    <t xml:space="preserve">        Student Male</t>
  </si>
  <si>
    <t xml:space="preserve">        Student Female</t>
  </si>
  <si>
    <t>Percentage  Contractors</t>
  </si>
  <si>
    <t>Total Workforce</t>
  </si>
  <si>
    <t>New Employee Hires by Age Group, Gender, and Region</t>
  </si>
  <si>
    <t>401-01</t>
  </si>
  <si>
    <t>Exploration Canada &amp; USA</t>
  </si>
  <si>
    <t>Exploration        USA</t>
  </si>
  <si>
    <t>Total Female New Hires</t>
  </si>
  <si>
    <t xml:space="preserve">    Female under 30 years</t>
  </si>
  <si>
    <t xml:space="preserve">    Female 30-50 years</t>
  </si>
  <si>
    <t xml:space="preserve">    Female over 50 years</t>
  </si>
  <si>
    <t>Total Male New Hires</t>
  </si>
  <si>
    <t xml:space="preserve">    Male under 30 years</t>
  </si>
  <si>
    <t xml:space="preserve">    Male 30-50 years</t>
  </si>
  <si>
    <t xml:space="preserve">    Male over 50 years</t>
  </si>
  <si>
    <t>% Female New Hires</t>
  </si>
  <si>
    <t>Total New Hires</t>
  </si>
  <si>
    <r>
      <t>New Employee Hire Rate</t>
    </r>
    <r>
      <rPr>
        <b/>
        <sz val="14"/>
        <rFont val="Arial"/>
        <family val="2"/>
      </rPr>
      <t>¹</t>
    </r>
    <r>
      <rPr>
        <b/>
        <sz val="14"/>
        <rFont val="Avenir Next LT Pro"/>
        <family val="2"/>
        <scheme val="minor"/>
      </rPr>
      <t xml:space="preserve"> by Gender, and Region</t>
    </r>
  </si>
  <si>
    <t>Total Female New Hire Rate</t>
  </si>
  <si>
    <t>Total Male New Hire Rate</t>
  </si>
  <si>
    <t>Total New Hire Rate</t>
  </si>
  <si>
    <r>
      <t xml:space="preserve">¹ </t>
    </r>
    <r>
      <rPr>
        <sz val="9"/>
        <color theme="1"/>
        <rFont val="Avenir Next LT Pro"/>
        <family val="2"/>
        <scheme val="minor"/>
      </rPr>
      <t>New hire rate is calculated as the number of new hires for the year over the average number of employees for the year</t>
    </r>
  </si>
  <si>
    <r>
      <t>Permanent Employee Turnover</t>
    </r>
    <r>
      <rPr>
        <b/>
        <sz val="14"/>
        <rFont val="Arial"/>
        <family val="2"/>
      </rPr>
      <t>¹</t>
    </r>
    <r>
      <rPr>
        <b/>
        <sz val="14"/>
        <rFont val="Avenir Next LT Pro"/>
        <family val="2"/>
      </rPr>
      <t xml:space="preserve"> </t>
    </r>
    <r>
      <rPr>
        <b/>
        <sz val="14"/>
        <rFont val="Avenir Next LT Pro"/>
        <family val="2"/>
        <scheme val="minor"/>
      </rPr>
      <t>by Age Group, Gender, and Region</t>
    </r>
  </si>
  <si>
    <t>Total Female Turnover</t>
  </si>
  <si>
    <t>Total Male Turnover</t>
  </si>
  <si>
    <r>
      <t>Total Turnover</t>
    </r>
    <r>
      <rPr>
        <b/>
        <vertAlign val="superscript"/>
        <sz val="11"/>
        <color theme="1"/>
        <rFont val="Avenir Next LT Pro"/>
        <family val="2"/>
        <scheme val="minor"/>
      </rPr>
      <t>1</t>
    </r>
  </si>
  <si>
    <t>¹ We track permanent employee turnover which covers instances of an employee exiting employment through dismissal, resignation, or company reorganization.</t>
  </si>
  <si>
    <r>
      <t>Permanent Employee Turnover rate</t>
    </r>
    <r>
      <rPr>
        <b/>
        <sz val="14"/>
        <rFont val="Arial"/>
        <family val="2"/>
      </rPr>
      <t>¹</t>
    </r>
    <r>
      <rPr>
        <b/>
        <sz val="14"/>
        <rFont val="Avenir Next LT Pro"/>
        <family val="2"/>
        <scheme val="minor"/>
      </rPr>
      <t xml:space="preserve"> by Gender, and Region</t>
    </r>
  </si>
  <si>
    <t>GRI 401-1</t>
  </si>
  <si>
    <t>Total Female Turnover Rate</t>
  </si>
  <si>
    <t>Total Male Turnover Rate</t>
  </si>
  <si>
    <r>
      <t>Total Turnover Rate</t>
    </r>
    <r>
      <rPr>
        <b/>
        <vertAlign val="superscript"/>
        <sz val="11"/>
        <color theme="1"/>
        <rFont val="Avenir Next LT Pro"/>
        <family val="2"/>
        <scheme val="minor"/>
      </rPr>
      <t>1</t>
    </r>
  </si>
  <si>
    <r>
      <t>¹</t>
    </r>
    <r>
      <rPr>
        <sz val="9"/>
        <color theme="1"/>
        <rFont val="Avenir Next LT Pro"/>
        <family val="2"/>
        <scheme val="minor"/>
      </rPr>
      <t xml:space="preserve"> Permanent employee turnover rate is calculated as the number of permanent employee turnover for the year over the average number of permanent employees for the year</t>
    </r>
  </si>
  <si>
    <t>Average Hours of Training per Year per Employee</t>
  </si>
  <si>
    <t>Total Hours of Training for Employees</t>
  </si>
  <si>
    <t>Average Hours of Training per Employee</t>
  </si>
  <si>
    <t>Diversity of Board of Directors by Gender</t>
  </si>
  <si>
    <t>GRI 405-2</t>
  </si>
  <si>
    <t>Percentage Female</t>
  </si>
  <si>
    <t>Percentage Male</t>
  </si>
  <si>
    <t>Diversity of Board of Directors by Age</t>
  </si>
  <si>
    <t>Percentage under 30 years</t>
  </si>
  <si>
    <t>Percentage 30-50 years</t>
  </si>
  <si>
    <t>Percentage over 50 years</t>
  </si>
  <si>
    <t>Diversity of Employees per Employee Category by Gender</t>
  </si>
  <si>
    <t>Percentage of Hourly Employees Female</t>
  </si>
  <si>
    <t>Percentage of Hourly Employees Male</t>
  </si>
  <si>
    <t>Percentage of Salaried Employees Female</t>
  </si>
  <si>
    <t>Percentage of Salaried Employees Male</t>
  </si>
  <si>
    <t>Percentage of Female Employees</t>
  </si>
  <si>
    <t>Percentage of Male Employees</t>
  </si>
  <si>
    <t>Diversity of Employees per Employee Category by Age</t>
  </si>
  <si>
    <t>Percentage of Hourly Employees under 30 years</t>
  </si>
  <si>
    <t>Percentage of Hourly Employees 30-50 years</t>
  </si>
  <si>
    <t>Percentage of Hourly Employees over 50 years</t>
  </si>
  <si>
    <t>Percentage of Salaried Employees under 30 years</t>
  </si>
  <si>
    <t>Percentage of Salaried Employees 30-50 years</t>
  </si>
  <si>
    <t>Percentage of Salaried Employees over 50 years</t>
  </si>
  <si>
    <t>Percentage of Employees under 30 years</t>
  </si>
  <si>
    <t>Percentage of Employees 30-50 years</t>
  </si>
  <si>
    <t>Percentage of Employees over 50 years</t>
  </si>
  <si>
    <t>Benefits Provided to Full-Time Employees</t>
  </si>
  <si>
    <t>GRI 401-2</t>
  </si>
  <si>
    <t>Life insurance</t>
  </si>
  <si>
    <t>Yes, Temp. With benefifs</t>
  </si>
  <si>
    <t>Yes, Temp. With benefits</t>
  </si>
  <si>
    <t>Yes</t>
  </si>
  <si>
    <t>No</t>
  </si>
  <si>
    <t>Health care</t>
  </si>
  <si>
    <t>Provided</t>
  </si>
  <si>
    <t xml:space="preserve">Disability/invalidity coverage </t>
  </si>
  <si>
    <t>Parental leave</t>
  </si>
  <si>
    <t>Retirement provision</t>
  </si>
  <si>
    <t>Stock ownership</t>
  </si>
  <si>
    <t xml:space="preserve">Operational Changes </t>
  </si>
  <si>
    <t>GRI 402-1, MM04</t>
  </si>
  <si>
    <t>Minimum notice period (in weeks) regarding operational changes</t>
  </si>
  <si>
    <t>Per ESA</t>
  </si>
  <si>
    <t>Per NES</t>
  </si>
  <si>
    <t xml:space="preserve">Number of Strikes and Lockouts exceeding one week duration </t>
  </si>
  <si>
    <t>Percentage of Employees Receiving Regular Performance and Career Development Reviews</t>
  </si>
  <si>
    <t>Salaried employees who receive performance and career reviews (%)</t>
  </si>
  <si>
    <t>Hourly employees who receive performance and career reviews (%)</t>
  </si>
  <si>
    <t>Incidents of Discrimination and Corrective Actions Taken</t>
  </si>
  <si>
    <t>GRI 406-1</t>
  </si>
  <si>
    <t>Number of grievances about discrimination filed through a formal mechanism</t>
  </si>
  <si>
    <t>Number of grievances about discrimination investigated by the organization</t>
  </si>
  <si>
    <t>Number of remediation plans implemented as a result of an investigation</t>
  </si>
  <si>
    <t>Number of grievances resolved, completed or withdrawn at the end of the year</t>
  </si>
  <si>
    <t>Health and Safety Performance</t>
  </si>
  <si>
    <t>Exploration</t>
  </si>
  <si>
    <t xml:space="preserve"> KL Gold</t>
  </si>
  <si>
    <t>Kirkland Lake North</t>
  </si>
  <si>
    <t>Ontario Exploration</t>
  </si>
  <si>
    <t>Northern Territory Operations</t>
  </si>
  <si>
    <t>KL Gold Australia</t>
  </si>
  <si>
    <t>Person-hours worked</t>
  </si>
  <si>
    <t>Number of fatalities</t>
  </si>
  <si>
    <t>Lost time accidents</t>
  </si>
  <si>
    <t>Light duty assignments restricted work</t>
  </si>
  <si>
    <t>Medical aid incident</t>
  </si>
  <si>
    <t xml:space="preserve">Frequency (combined lost-time accidents and restricted work cases per 200,000 person hours worked) </t>
  </si>
  <si>
    <t xml:space="preserve">Frequency (combined lost-time accidents and restricted work cases per 1,000,000 person hours worked) </t>
  </si>
  <si>
    <t>Community Health &amp; Safety</t>
  </si>
  <si>
    <t xml:space="preserve">Were there incidents (non-COVID related) affecting communities where emergency procedures activated? </t>
  </si>
  <si>
    <t>Energy Consumption within the Organization</t>
  </si>
  <si>
    <t xml:space="preserve">GRI 302-1
SASB EM-MM-130a.1
</t>
  </si>
  <si>
    <t>Fuel Consumption</t>
  </si>
  <si>
    <t xml:space="preserve">Diesel (GJ) </t>
  </si>
  <si>
    <t>Biodiesel (GJ)</t>
  </si>
  <si>
    <t xml:space="preserve">Light Fuel &amp; Gasoline (GJ) </t>
  </si>
  <si>
    <t xml:space="preserve">LPG (GJ) </t>
  </si>
  <si>
    <t xml:space="preserve">Propane (GJ) </t>
  </si>
  <si>
    <t>Lubricating Oils &amp; Greases (GJ)</t>
  </si>
  <si>
    <t xml:space="preserve"> Natural Gas (GJ) </t>
  </si>
  <si>
    <t>Explosives (GJ)</t>
  </si>
  <si>
    <t>Total Electricity Consumption (kWh)</t>
  </si>
  <si>
    <t>Total Electricity Consumption (GJ)</t>
  </si>
  <si>
    <t>Renewable Electricity Purchased from Grid (kWh)</t>
  </si>
  <si>
    <t>Non-Renewable Electricity Low Carbon Electricity Purchased from grid (kWh)1</t>
  </si>
  <si>
    <t>Non-Renewable Electricity Purchased from Grid (kWh)</t>
  </si>
  <si>
    <t>Non-Renewable Electricity Generated On-site (kWh)</t>
  </si>
  <si>
    <t>% Renewable Electricy Consumption</t>
  </si>
  <si>
    <t>% Low Carbon Electricity Purchased</t>
  </si>
  <si>
    <t>Total Energy Consumption (GJ)</t>
  </si>
  <si>
    <t>(1) Technologies that are not completely renewable but generate lower amounts of carbon emissions such as nuclear power</t>
  </si>
  <si>
    <t xml:space="preserve">GRI 302-3
</t>
  </si>
  <si>
    <t>Energy Intensity (per tonne of ore processed) (GJ/t)</t>
  </si>
  <si>
    <t>Greenhouse Gas (GHG) Emissions</t>
  </si>
  <si>
    <t>GRI 305-1. 305-2, 305-4, 305-5, 305-6
SASB EM-MM-110a.1</t>
  </si>
  <si>
    <r>
      <t>Direct GHG Produced (Scope 1 (CO</t>
    </r>
    <r>
      <rPr>
        <vertAlign val="subscript"/>
        <sz val="11"/>
        <color rgb="FF000000"/>
        <rFont val="Avenir Next LT Pro"/>
        <family val="2"/>
        <scheme val="minor"/>
      </rPr>
      <t>2</t>
    </r>
    <r>
      <rPr>
        <sz val="11"/>
        <color rgb="FF000000"/>
        <rFont val="Avenir Next LT Pro"/>
        <family val="2"/>
        <scheme val="minor"/>
      </rPr>
      <t>e))</t>
    </r>
  </si>
  <si>
    <r>
      <t>Indirect GHG Produced (Scope 2 (CO</t>
    </r>
    <r>
      <rPr>
        <vertAlign val="subscript"/>
        <sz val="11"/>
        <color rgb="FF000000"/>
        <rFont val="Avenir Next LT Pro"/>
        <family val="2"/>
        <scheme val="minor"/>
      </rPr>
      <t>2</t>
    </r>
    <r>
      <rPr>
        <sz val="11"/>
        <color rgb="FF000000"/>
        <rFont val="Avenir Next LT Pro"/>
        <family val="2"/>
        <scheme val="minor"/>
      </rPr>
      <t>e))</t>
    </r>
  </si>
  <si>
    <t>Proportion of GHG Emissions by Operation</t>
  </si>
  <si>
    <t>Total GHG Produced (Scope 1 and 2(CO2e))</t>
  </si>
  <si>
    <t>GHG Intensity (Total GHG/tonne ore treated)</t>
  </si>
  <si>
    <t>GHG Intensity (Total GHG/tonne gold ounces produced)</t>
  </si>
  <si>
    <t>Scope 3 Estimate GHG Emissions</t>
  </si>
  <si>
    <t xml:space="preserve">GRI 305-3
</t>
  </si>
  <si>
    <t>Upstream</t>
  </si>
  <si>
    <t>Category 1 - Purchased Goods &amp; Services</t>
  </si>
  <si>
    <t>Category 2 - Capital Goods</t>
  </si>
  <si>
    <t>Category 3 - Fuel- and energy-related activities</t>
  </si>
  <si>
    <t>Category 4 - Upstream transportation &amp; distribution</t>
  </si>
  <si>
    <t>Category 5 - Waste generated in operations</t>
  </si>
  <si>
    <t>Category 6 - Business travel</t>
  </si>
  <si>
    <t>Category 7 - Employee commuting</t>
  </si>
  <si>
    <t xml:space="preserve">Category 8 - Upstream leased assets </t>
  </si>
  <si>
    <t xml:space="preserve">Category 9 - Downstream transportation &amp; distribution </t>
  </si>
  <si>
    <t>Downstream</t>
  </si>
  <si>
    <t>Category 10 - Processing of sold products</t>
  </si>
  <si>
    <t>Category 11 - Use of sold products</t>
  </si>
  <si>
    <t>Category 12 - End-of-life treatment of sold products</t>
  </si>
  <si>
    <t>Category 13 - Downstream leased assets</t>
  </si>
  <si>
    <t>Category 14 - Franchises</t>
  </si>
  <si>
    <t>Category 15 - Investments</t>
  </si>
  <si>
    <t>Total Scope 3</t>
  </si>
  <si>
    <t>Other Significant Air Emissions, Dust, Noise and Vibration</t>
  </si>
  <si>
    <t>GRI 305-7
SASB EM-MM-120a.1</t>
  </si>
  <si>
    <t>Sulfur Oxides (Sox) (tonnes)</t>
  </si>
  <si>
    <t>Noxides (Nox) (tonnes)</t>
  </si>
  <si>
    <t>Is environmental dust monitoring performed on site?</t>
  </si>
  <si>
    <t>Is noise monitored at site?</t>
  </si>
  <si>
    <t>Are blast vibrations monitored at site?</t>
  </si>
  <si>
    <t>Air quality, noise, vibration non-compliances</t>
  </si>
  <si>
    <t>Total Ore processed (tonnes)</t>
  </si>
  <si>
    <t>Total Silver (thousands of Oz)</t>
  </si>
  <si>
    <t>Mill Zinc (t)</t>
  </si>
  <si>
    <t>Mill Copper (t)</t>
  </si>
  <si>
    <t>Total Waste Generated (Mineral and Non-Mineral Waste)</t>
  </si>
  <si>
    <t xml:space="preserve">KL Gold </t>
  </si>
  <si>
    <t>Total Non-Hazardous Waste Generated (tonnes)</t>
  </si>
  <si>
    <t>Total Hazardous Waste Generated (tonnes)</t>
  </si>
  <si>
    <t>Total Waste Generated (tonnes)</t>
  </si>
  <si>
    <t>Total Waste Recycled (tonnes)</t>
  </si>
  <si>
    <t>Percentage (%) Waste Recycled (tonnes)</t>
  </si>
  <si>
    <t xml:space="preserve">Mined Material </t>
  </si>
  <si>
    <t>Total Potentially Hazardous Waste Rock Mined (tonnes)</t>
  </si>
  <si>
    <t xml:space="preserve">   Potentially Hazardous Waste rock returned underground as backfill or in pits (tonnes)</t>
  </si>
  <si>
    <t xml:space="preserve">    Potentially Hazardous Waste rock used in tailings dam construction (tonnes)</t>
  </si>
  <si>
    <t xml:space="preserve">  Potentially Hazardous  Waste rock used in other construction (tonnes)</t>
  </si>
  <si>
    <t xml:space="preserve">  Potentially Hazardous  Waste rock remaining on surface or removed from waste rock piles (tonnes)</t>
  </si>
  <si>
    <t>Total Non-Hazardous Waste Rock Mined (tonnes)</t>
  </si>
  <si>
    <t xml:space="preserve">    Non-Hazardous Waste rock returned underground as backfill or in pits (tonnes)</t>
  </si>
  <si>
    <t xml:space="preserve">    Non-Hazardous Waste rock used in tailings dam construction (tonnes)</t>
  </si>
  <si>
    <t xml:space="preserve">   Non-Hazardous Waste rock used in other construction (tonnes)</t>
  </si>
  <si>
    <t xml:space="preserve">    Non-Hazardous Waste rock placed on surface or removed from waste rock piles  (tonnes)</t>
  </si>
  <si>
    <t>Percentage (%) Waste Rock Recycled</t>
  </si>
  <si>
    <t>Total Mill tailings produced (tonnes)</t>
  </si>
  <si>
    <r>
      <t>24,014,353</t>
    </r>
    <r>
      <rPr>
        <b/>
        <vertAlign val="superscript"/>
        <sz val="11"/>
        <color theme="1"/>
        <rFont val="Avenir Next LT Pro"/>
        <family val="2"/>
        <scheme val="minor"/>
      </rPr>
      <t>1</t>
    </r>
  </si>
  <si>
    <t>Total Potentially Hazardous Mill tailings produced (tonnes)</t>
  </si>
  <si>
    <t xml:space="preserve">   Potentially Hazardous Mill tailings returned underground as backfill (tonnes)</t>
  </si>
  <si>
    <t xml:space="preserve">   Potentially Hazardous Mill tailings placed in surface tailings containment (tonnes)</t>
  </si>
  <si>
    <t>Total Non-Hazardous Mill tailings produced (tonnes)</t>
  </si>
  <si>
    <t xml:space="preserve">   Non-Hazardous Mill tailings returned underground as backfill (tonnes)</t>
  </si>
  <si>
    <t xml:space="preserve">   Non-Hazardous Mill tailings placed in surface tailings containment (tonnes)</t>
  </si>
  <si>
    <t>Percentage (%) Mill Tailings recycled</t>
  </si>
  <si>
    <t>Total Mined Material</t>
  </si>
  <si>
    <t>Total Hazardous Mined Material</t>
  </si>
  <si>
    <t>Total Non-Hazardous Mine Material</t>
  </si>
  <si>
    <r>
      <t>1</t>
    </r>
    <r>
      <rPr>
        <sz val="9"/>
        <color theme="1"/>
        <rFont val="Avenir Next LT Pro"/>
        <family val="2"/>
        <scheme val="minor"/>
      </rPr>
      <t xml:space="preserve"> Total tailings was restated from an initial estimate of 25,000,000 to provide a more precise result</t>
    </r>
  </si>
  <si>
    <t>Domestic Waste &amp; Non-Mineral Hazardous Waste</t>
  </si>
  <si>
    <t>Total Non-Hazardous Domestic Waste Generated (tonnes)</t>
  </si>
  <si>
    <t xml:space="preserve">     Domestic waste (garbage) sent to an on-site landfill (tonnes)</t>
  </si>
  <si>
    <t xml:space="preserve">     Domestic waste (garbage) sent to an on-site incinerator (tonnes)</t>
  </si>
  <si>
    <t xml:space="preserve">     Domestic waste (garbage) sent to an off-site landfill (tonnes)</t>
  </si>
  <si>
    <t xml:space="preserve">     Domestic waste (garbage) sent to an off-site incinerator (tonnes)</t>
  </si>
  <si>
    <t xml:space="preserve">     Paper and cardboard sent to recycling (tonnes)</t>
  </si>
  <si>
    <t xml:space="preserve">     Plastics sent to recycling (tonnes)</t>
  </si>
  <si>
    <t xml:space="preserve"> -   </t>
  </si>
  <si>
    <t xml:space="preserve">     Metals sent to recycling (tonnes)</t>
  </si>
  <si>
    <t xml:space="preserve">     Wood sent to recycling (tonnes)</t>
  </si>
  <si>
    <t xml:space="preserve">     Tires sent to recycling (tonnes)</t>
  </si>
  <si>
    <t xml:space="preserve">     Other sent to recycling (tonnes)</t>
  </si>
  <si>
    <t>Total Domestic Waste Recycled (tonnes)</t>
  </si>
  <si>
    <t>Percentage (%) Domestic Waste Recycled</t>
  </si>
  <si>
    <t>Total Hazardous Non-Mineral Waste Generated (tonnes)</t>
  </si>
  <si>
    <t xml:space="preserve">     Used oil sent off site for treatment or used on-site as fuel (tonnes)</t>
  </si>
  <si>
    <t xml:space="preserve">     Contaminated soil produced during the year (tonnes)</t>
  </si>
  <si>
    <t xml:space="preserve">     Hazardous waste shipped to and off-site disposal facility (tonnes)</t>
  </si>
  <si>
    <t>Total Non-Mineral Waste Generated (tonnes)</t>
  </si>
  <si>
    <t>Transport of Hazardous Waste</t>
  </si>
  <si>
    <t>Total weight of hazardous waste transported (tonnes)</t>
  </si>
  <si>
    <t>-</t>
  </si>
  <si>
    <t xml:space="preserve">   Hazardous waste transported imported to the mine (tonnes)</t>
  </si>
  <si>
    <t xml:space="preserve">   Hazardous waste transport exported from the mine (tonnes)</t>
  </si>
  <si>
    <t>Percentage of hazardous waste shipped internationally</t>
  </si>
  <si>
    <t>Acid Rock Drainage</t>
  </si>
  <si>
    <t>Predicted to occur</t>
  </si>
  <si>
    <t/>
  </si>
  <si>
    <t>Actively mitigated</t>
  </si>
  <si>
    <t>Under treatment or remediation</t>
  </si>
  <si>
    <t>Operational Sites Owned, Leased, Managed in, or Adjacent to, Protected Areas and Areas of High Biodiversity Value Outside Protected Areas</t>
  </si>
  <si>
    <t xml:space="preserve">GRI 304-1, 304-2
SASB EM-MM-160a.3
</t>
  </si>
  <si>
    <t xml:space="preserve">Geographic Location
</t>
  </si>
  <si>
    <t>Quebec, Canada</t>
  </si>
  <si>
    <t>Chihuahua State, Mexico</t>
  </si>
  <si>
    <t>Sonora State, Mexico</t>
  </si>
  <si>
    <t>Nunavut, Canada</t>
  </si>
  <si>
    <t>Ontario, Canada</t>
  </si>
  <si>
    <t>Victoria, Australia</t>
  </si>
  <si>
    <t>Size of operational site (ha)</t>
  </si>
  <si>
    <t>Total Mine area physically disturbed by mine activity (ha)</t>
  </si>
  <si>
    <t>Does the mine have significant direct and indirect impacts on biodiversity</t>
  </si>
  <si>
    <t>Position in relation to protected area</t>
  </si>
  <si>
    <t>Is the mine in or adjacent (&lt; 5km) to protected or high biodiversity areas</t>
  </si>
  <si>
    <t>Adjacent</t>
  </si>
  <si>
    <t>In the area</t>
  </si>
  <si>
    <t>Ecosystem of Protected or High Biodiversity Areas</t>
  </si>
  <si>
    <t>Terrestrial</t>
  </si>
  <si>
    <t>Listing of Protected Status</t>
  </si>
  <si>
    <t>National legislation</t>
  </si>
  <si>
    <t>Provincial</t>
  </si>
  <si>
    <t>Habitats Protected or Restored</t>
  </si>
  <si>
    <t xml:space="preserve">GRI 304-3
</t>
  </si>
  <si>
    <t>Size of protected land (ha)</t>
  </si>
  <si>
    <t>Size of land designated for restoration (ha)</t>
  </si>
  <si>
    <t>Size of land successfully restored (ha)</t>
  </si>
  <si>
    <t>Status of restoration</t>
  </si>
  <si>
    <t>In progress</t>
  </si>
  <si>
    <t>Not started</t>
  </si>
  <si>
    <t>Do partnerships exist with third parties to protect or restore distinct habitat?</t>
  </si>
  <si>
    <t>Does successful restoration require approval by independent external professionals?</t>
  </si>
  <si>
    <t>IUCN Red List Species and National Conservation List Species with Habitats in Areas Affected by Operations</t>
  </si>
  <si>
    <t xml:space="preserve">GRI 304-4
SASB EM-MM-160a.3
</t>
  </si>
  <si>
    <t xml:space="preserve">Combined </t>
  </si>
  <si>
    <t>Total  IUCN Red list species and national conservation list species</t>
  </si>
  <si>
    <t>Critically endangered</t>
  </si>
  <si>
    <t>Endangered</t>
  </si>
  <si>
    <t>Vulnerable</t>
  </si>
  <si>
    <t>Near Threatened</t>
  </si>
  <si>
    <t>Least Concerned</t>
  </si>
  <si>
    <t>Other</t>
  </si>
  <si>
    <t>AEM Indicator</t>
  </si>
  <si>
    <t>Cyanide use (tonnes)</t>
  </si>
  <si>
    <t>Total significant cyanide incidents that require reporting under applicable regulations1</t>
  </si>
  <si>
    <t>Human exposure that requires an action by an emergency response team, such as decontamination or treatment</t>
  </si>
  <si>
    <t>An unpermitted release which enters natural surface waters, on or off-site</t>
  </si>
  <si>
    <t>An unpermitted release that occurs off-site or migrates off-site</t>
  </si>
  <si>
    <t>An onsite release requiring action by an emergency response team</t>
  </si>
  <si>
    <t>A transport incident requiring emergency response for cyanide release</t>
  </si>
  <si>
    <t>An event of wildlife fatality where cyanide is known or credibly believed to be
the cause of death</t>
  </si>
  <si>
    <t>Theft of cyanide</t>
  </si>
  <si>
    <t>Exceedances of applicable limits of cyanide code</t>
  </si>
  <si>
    <t>(1) As per ICMC definition of significant cyanide incidents</t>
  </si>
  <si>
    <t>Environmental Fines &amp; Sanctions</t>
  </si>
  <si>
    <t>GRI 307-1
EM-MM-140a.2.</t>
  </si>
  <si>
    <t>Was the mine charged for non-compliance with environmental laws or regulations?</t>
  </si>
  <si>
    <r>
      <t>Yes</t>
    </r>
    <r>
      <rPr>
        <b/>
        <vertAlign val="superscript"/>
        <sz val="11"/>
        <color theme="1"/>
        <rFont val="Avenir Next LT Pro"/>
        <family val="2"/>
        <scheme val="minor"/>
      </rPr>
      <t>1</t>
    </r>
  </si>
  <si>
    <t xml:space="preserve">Yes </t>
  </si>
  <si>
    <t>Amount of fines for non-compliance with environmental laws and regulations</t>
  </si>
  <si>
    <t>Currency of fines for non-compliance with environmental laws and regulations</t>
  </si>
  <si>
    <t>CAD</t>
  </si>
  <si>
    <t xml:space="preserve"> CAD </t>
  </si>
  <si>
    <t>Were there actions against mine for non-compliance with envir. laws or regul.</t>
  </si>
  <si>
    <t>Number of significant environmental incidents</t>
  </si>
  <si>
    <t xml:space="preserve">Number of significant spills </t>
  </si>
  <si>
    <r>
      <rPr>
        <vertAlign val="superscript"/>
        <sz val="11"/>
        <color theme="1"/>
        <rFont val="Avenir Next LT Pro"/>
        <family val="2"/>
        <scheme val="minor"/>
      </rPr>
      <t>1</t>
    </r>
    <r>
      <rPr>
        <sz val="11"/>
        <color theme="1"/>
        <rFont val="Avenir Next LT Pro"/>
        <family val="2"/>
        <scheme val="minor"/>
      </rPr>
      <t>Fine received in 2021 for a non-compliance that occurred in 2018.</t>
    </r>
  </si>
  <si>
    <t>Water Withdrawal (m³)</t>
  </si>
  <si>
    <t xml:space="preserve">GRI 303-3
SASB EM-MM-140a.1
</t>
  </si>
  <si>
    <t>Total Water Withdrawal</t>
  </si>
  <si>
    <t>Source</t>
  </si>
  <si>
    <t>Quality</t>
  </si>
  <si>
    <t>Application</t>
  </si>
  <si>
    <t xml:space="preserve">Surface water </t>
  </si>
  <si>
    <t>Open water bodies</t>
  </si>
  <si>
    <t>High</t>
  </si>
  <si>
    <t>freshwater for use</t>
  </si>
  <si>
    <t>Water collected from rain and/or snow melt</t>
  </si>
  <si>
    <t xml:space="preserve">Surface contact water from precipitation and runoff </t>
  </si>
  <si>
    <t>managed</t>
  </si>
  <si>
    <t>Low</t>
  </si>
  <si>
    <t>dewatered</t>
  </si>
  <si>
    <t>Groundwater</t>
  </si>
  <si>
    <t>Wells</t>
  </si>
  <si>
    <t>Mine Dewatering</t>
  </si>
  <si>
    <t>for use</t>
  </si>
  <si>
    <t xml:space="preserve">Third-party water </t>
  </si>
  <si>
    <t>Municipal Water System</t>
  </si>
  <si>
    <t xml:space="preserve">High </t>
  </si>
  <si>
    <r>
      <t>Total Freshwater Withdrawal for Use (m</t>
    </r>
    <r>
      <rPr>
        <b/>
        <vertAlign val="superscript"/>
        <sz val="11"/>
        <color theme="1"/>
        <rFont val="Avenir Next LT Pro"/>
        <family val="2"/>
        <scheme val="minor"/>
      </rPr>
      <t>3</t>
    </r>
    <r>
      <rPr>
        <b/>
        <sz val="11"/>
        <color theme="1"/>
        <rFont val="Avenir Next LT Pro"/>
        <family val="2"/>
        <scheme val="minor"/>
      </rPr>
      <t>)</t>
    </r>
  </si>
  <si>
    <r>
      <t>Freshwater Withdrawn for Use Intensity (m</t>
    </r>
    <r>
      <rPr>
        <b/>
        <vertAlign val="superscript"/>
        <sz val="11"/>
        <color theme="1"/>
        <rFont val="Avenir Next LT Pro"/>
        <family val="2"/>
        <scheme val="minor"/>
      </rPr>
      <t>3</t>
    </r>
    <r>
      <rPr>
        <b/>
        <sz val="11"/>
        <color theme="1"/>
        <rFont val="Avenir Next LT Pro"/>
        <family val="2"/>
        <scheme val="minor"/>
      </rPr>
      <t xml:space="preserve"> of water per tonned of ore processed)</t>
    </r>
  </si>
  <si>
    <r>
      <t>Freshwater Withdrawn for Use Intensity (m</t>
    </r>
    <r>
      <rPr>
        <b/>
        <vertAlign val="subscript"/>
        <sz val="11"/>
        <color theme="1"/>
        <rFont val="Avenir Next LT Pro"/>
        <family val="2"/>
        <scheme val="minor"/>
      </rPr>
      <t>3</t>
    </r>
    <r>
      <rPr>
        <b/>
        <sz val="11"/>
        <color theme="1"/>
        <rFont val="Avenir Next LT Pro"/>
        <family val="2"/>
        <scheme val="minor"/>
      </rPr>
      <t xml:space="preserve"> of water per gold oz)</t>
    </r>
  </si>
  <si>
    <t>Percentage water withdrawn from areas with high or extremely high baseline water stress</t>
  </si>
  <si>
    <t>Water Consumption (m³)</t>
  </si>
  <si>
    <t xml:space="preserve">GRI 303-5
SASB EM-MM-140a.1
</t>
  </si>
  <si>
    <t>Total Water Comsumption**</t>
  </si>
  <si>
    <t xml:space="preserve">Total Water Used </t>
  </si>
  <si>
    <t xml:space="preserve">Freshwater recycled </t>
  </si>
  <si>
    <t>Fresh water recycled %</t>
  </si>
  <si>
    <t xml:space="preserve">**Water no longer available for use including inventory fluctuations </t>
  </si>
  <si>
    <t>Water Discharge (m³)</t>
  </si>
  <si>
    <t xml:space="preserve">GRI 303-4, 306-1,306-5
SASB EM-MM-140a.2
</t>
  </si>
  <si>
    <t xml:space="preserve">Water Discharged to fresh water bodies </t>
  </si>
  <si>
    <t xml:space="preserve">Untreated water discharged to fresh water bodies </t>
  </si>
  <si>
    <t xml:space="preserve">Primary treated ¹ water discharged to fresh water bodies </t>
  </si>
  <si>
    <t xml:space="preserve">Secondary treated² water discharged to fresh water bodies </t>
  </si>
  <si>
    <t xml:space="preserve">Tertiary treated³ water discharged to fresh water bodies </t>
  </si>
  <si>
    <t>Discharged to sea/ocean</t>
  </si>
  <si>
    <t>Primary treated¹ water discharged to sea/ocean</t>
  </si>
  <si>
    <t>Secondary treated² water discharged to sea/ocean</t>
  </si>
  <si>
    <t>Tertiary treated³ water discharged to sea/ocean</t>
  </si>
  <si>
    <t>Discharged underground</t>
  </si>
  <si>
    <t>Primary treated¹ water discharged underground</t>
  </si>
  <si>
    <t>Secondary treated² water discharged underground</t>
  </si>
  <si>
    <t>Tertiary treated³ water discharged underground</t>
  </si>
  <si>
    <t>Discharge to third party for reclamation</t>
  </si>
  <si>
    <t>Untreated water discharged to third party for reclamation</t>
  </si>
  <si>
    <t>Primary treated ¹ water discharged to third party for reclamation</t>
  </si>
  <si>
    <t>Secondary treated² water discharged to third party for reclamation</t>
  </si>
  <si>
    <t>Tertiary treated³ water discharged to third party for reclamation</t>
  </si>
  <si>
    <t>Water Treatment</t>
  </si>
  <si>
    <t>Treatment method</t>
  </si>
  <si>
    <t>Chemical  Biological</t>
  </si>
  <si>
    <t>Passive</t>
  </si>
  <si>
    <t>Chemical precipitation, Sedimentation</t>
  </si>
  <si>
    <t>Activated sludge</t>
  </si>
  <si>
    <t>No treament for East Dike Discharge (MBK), Water Treatment Plan for TSS and Arsenic for water discharged at Whale Tail</t>
  </si>
  <si>
    <t>Actiflo for TSS</t>
  </si>
  <si>
    <t>Clarifier - TSS removal</t>
  </si>
  <si>
    <t xml:space="preserve"> Tertiary </t>
  </si>
  <si>
    <t>Priority substances of concern for which discharges are treated</t>
  </si>
  <si>
    <t>Thiocyanate, cyanide,ammonia, metals (copper, zinc)</t>
  </si>
  <si>
    <t>Sulphate, Total nitrogen, TSS, Antimony, Arsenic, Nickel, metals</t>
  </si>
  <si>
    <t>TSS</t>
  </si>
  <si>
    <t>At Meadowbank, No treatement but TSS is the parameter of concern; At Whale Tail TSS,Arsenic</t>
  </si>
  <si>
    <t>TSS and TDS</t>
  </si>
  <si>
    <t xml:space="preserve"> FCN and DCu </t>
  </si>
  <si>
    <t>Number of incidents of non-compliance with discharge limits</t>
  </si>
  <si>
    <t>(1) Primary treatment: which aims to remove solid substances that settle or float on the water surface</t>
  </si>
  <si>
    <t>(2) Secondary treatment: which aims to remove substances and materials that have remained in the water, or are dissolved or suspended in it</t>
  </si>
  <si>
    <t>(3) Tertiary treatment, which aims to upgrade water to a higher level of quality before it is discharged. It includes processes that remove, for example, heavy metals, nitrogen, and phosphorus.</t>
  </si>
  <si>
    <t>Water Bodies affected by water discharges and/or runoff</t>
  </si>
  <si>
    <t xml:space="preserve">GRI 306-5
</t>
  </si>
  <si>
    <t>Where is final effluent discharged</t>
  </si>
  <si>
    <t>Dormenan Creek</t>
  </si>
  <si>
    <t>Small creek</t>
  </si>
  <si>
    <t>River Loukinen</t>
  </si>
  <si>
    <t>La Bateria and Concheño
Stream</t>
  </si>
  <si>
    <t>Second Portage Lake
Whale Tail South
Mammoth Lake</t>
  </si>
  <si>
    <t>Meliadine Lake</t>
  </si>
  <si>
    <t>Robert's Bay
Glenn Lake</t>
  </si>
  <si>
    <t xml:space="preserve"> Amikougami Creek </t>
  </si>
  <si>
    <t>MRB.1 (Easter Creek), UC.1 (unnamed Creek - Discharges to Lindbergh Creek)</t>
  </si>
  <si>
    <t>Size of water body used for effluent discharge (m3)</t>
  </si>
  <si>
    <t>SPL 39 700 000; WTS 6 924 848; MAM 6 290 000</t>
  </si>
  <si>
    <t>Average flow of river used for effluent discharge (m3 per second)</t>
  </si>
  <si>
    <t>2</t>
  </si>
  <si>
    <t>21</t>
  </si>
  <si>
    <t>Is the amount of effluent discharged average 5 % or more of annual average volume?</t>
  </si>
  <si>
    <t xml:space="preserve">Have discharges been designated by professionals as having or highly likely to have significant impacts on the water body and associated habitats? </t>
  </si>
  <si>
    <t xml:space="preserve">Is the water body recognized by professionals to be particularly sensitive due to its relative size, function or status as a rare, threatened, or endagered system? </t>
  </si>
  <si>
    <t>Is the water body a Ramsar-listed wetland or conservation area?</t>
  </si>
  <si>
    <t>Water bodies and related habitats identified as having high biodiversity value</t>
  </si>
  <si>
    <t xml:space="preserve">Does the water body and related habitat have a high value or importance to local communities? </t>
  </si>
  <si>
    <t>Number of protected species in the water body used for discharge</t>
  </si>
  <si>
    <t>Water bodies and related habitats significantly affected by discharge</t>
  </si>
  <si>
    <t>Water bodies and related habitats designated as protected area</t>
  </si>
  <si>
    <t>Operations Taking Place in or Near Indigenous Territory</t>
  </si>
  <si>
    <t>GRI MM05
SASB EM-MM-210a.2</t>
  </si>
  <si>
    <t>Is the operation adjacent¹ or on indigenous peoples' territory</t>
  </si>
  <si>
    <t>Do formal agreements exist with indigenous peoples</t>
  </si>
  <si>
    <t>¹ Adjacent refers to land physically next to (&lt; 5 km), or influenced by, the operating site.</t>
  </si>
  <si>
    <t>Local Community Engagement, impact assessment and development programs</t>
  </si>
  <si>
    <t>Has the mine been subject to a social impact assessment</t>
  </si>
  <si>
    <t>Are the results of environmental and social impact assessments publicly disclosed</t>
  </si>
  <si>
    <t>Link to public disclosure</t>
  </si>
  <si>
    <t>https://www.ymparisto.fi/fi-FI/Asiointi_luvat_ja_ymparistovaikutusten_arviointi/Ymparistovaikutusten_arviointi/YVAhankkeet/Agnico_Eagle_Finland_Oy_Kittilan_kaivoksen_tuotannon_nosto_ja_CILrikastushiekan_hallinta_Kittila</t>
  </si>
  <si>
    <t>Local newspaper</t>
  </si>
  <si>
    <t>https://www.nirb.ca/application?strP=r</t>
  </si>
  <si>
    <t>https://www.nirb.ca/project/124106</t>
  </si>
  <si>
    <t>https://www.nirb.ca/application</t>
  </si>
  <si>
    <t>https://iaac-aeic.gc.ca/050/documents/52984/52984E.pdf</t>
  </si>
  <si>
    <t>Are local community investment plans based on local community needs</t>
  </si>
  <si>
    <t>Are stakeholder engagement plans based on stakeholder mapping</t>
  </si>
  <si>
    <t>Ongoing</t>
  </si>
  <si>
    <t>Are there local community consultation committees</t>
  </si>
  <si>
    <r>
      <t>Are there processes to include vulnerable</t>
    </r>
    <r>
      <rPr>
        <sz val="11"/>
        <color theme="1"/>
        <rFont val="Arial"/>
        <family val="2"/>
      </rPr>
      <t>¹</t>
    </r>
    <r>
      <rPr>
        <sz val="11"/>
        <color theme="1"/>
        <rFont val="Avenir Next LT Pro"/>
        <family val="2"/>
        <scheme val="minor"/>
      </rPr>
      <t xml:space="preserve"> groups in community consultation committees or other forms of community engagement </t>
    </r>
  </si>
  <si>
    <t>Is there a formal local community grievance process</t>
  </si>
  <si>
    <r>
      <rPr>
        <i/>
        <vertAlign val="superscript"/>
        <sz val="9"/>
        <color theme="1"/>
        <rFont val="Avenir Next LT Pro"/>
        <family val="2"/>
        <scheme val="minor"/>
      </rPr>
      <t>1</t>
    </r>
    <r>
      <rPr>
        <i/>
        <sz val="9"/>
        <color theme="1"/>
        <rFont val="Avenir Next LT Pro"/>
        <family val="2"/>
        <scheme val="minor"/>
      </rPr>
      <t>Vulnerable groups are defined as groups at higher risk of being subjected to social, economic or environmental impacts of our organization’s operation. Vulnerable groups vary by operation and can include youth, elders, women, people with disabilities, Indigenous Peoples and ethnic minorities.</t>
    </r>
  </si>
  <si>
    <t>Actual or potential negative impacts on local communities near the mine</t>
  </si>
  <si>
    <t xml:space="preserve">Are there actual or potential negative social impacts on local communities? </t>
  </si>
  <si>
    <t>Potential impacts</t>
  </si>
  <si>
    <t>No impacts</t>
  </si>
  <si>
    <t xml:space="preserve">Are there actual or potential negative economic impacts on local communities? </t>
  </si>
  <si>
    <t xml:space="preserve">Are there actual or potential negative impacts on the local communities' environmental well-being? </t>
  </si>
  <si>
    <t>Actual impacts</t>
  </si>
  <si>
    <t>Community Response Mechanisms</t>
  </si>
  <si>
    <r>
      <t>Meadowbank</t>
    </r>
    <r>
      <rPr>
        <vertAlign val="superscript"/>
        <sz val="11"/>
        <color theme="1"/>
        <rFont val="Avenir Next LT Pro"/>
        <family val="2"/>
        <scheme val="minor"/>
      </rPr>
      <t>2</t>
    </r>
  </si>
  <si>
    <r>
      <t>Meliadine</t>
    </r>
    <r>
      <rPr>
        <vertAlign val="superscript"/>
        <sz val="11"/>
        <color theme="1"/>
        <rFont val="Avenir Next LT Pro"/>
        <family val="2"/>
        <scheme val="minor"/>
      </rPr>
      <t>2</t>
    </r>
  </si>
  <si>
    <t>Total number of community grievances or complaints¹ by category</t>
  </si>
  <si>
    <t xml:space="preserve">        Environmental</t>
  </si>
  <si>
    <t xml:space="preserve">        Health &amp; Safety</t>
  </si>
  <si>
    <t xml:space="preserve">        Social and Communities</t>
  </si>
  <si>
    <t xml:space="preserve">        Economic opportunities (e.g. employment &amp; procurement)</t>
  </si>
  <si>
    <t xml:space="preserve">        Indigenous rights</t>
  </si>
  <si>
    <t xml:space="preserve">       Land and resource use</t>
  </si>
  <si>
    <t xml:space="preserve">       Mining practices and activities</t>
  </si>
  <si>
    <t>Number of grievances or complaints investigated</t>
  </si>
  <si>
    <t>Number of grievances or complaints resolved, completed or withdrawn at the end of the year</t>
  </si>
  <si>
    <t>¹ Notification given by a community member, group or institution, to the company or division, that they have suffered some form of offence, detriment, impairment or loss as a result of business activity and/or employee or contractor behaviour.</t>
  </si>
  <si>
    <r>
      <rPr>
        <vertAlign val="superscript"/>
        <sz val="9"/>
        <color theme="1"/>
        <rFont val="Avenir Next LT Pro"/>
        <family val="2"/>
        <scheme val="minor"/>
      </rPr>
      <t xml:space="preserve">2 </t>
    </r>
    <r>
      <rPr>
        <sz val="9"/>
        <color theme="1"/>
        <rFont val="Avenir Next LT Pro"/>
        <family val="2"/>
        <scheme val="minor"/>
      </rPr>
      <t>Regional level complaints are split equally across sites.</t>
    </r>
  </si>
  <si>
    <t>Significant disputes¹ or incidents² relating to land use, customary rights or local communities and indigenous peoples</t>
  </si>
  <si>
    <t>Total number of significant disputes</t>
  </si>
  <si>
    <t>Number of incidents investigated</t>
  </si>
  <si>
    <t>Number of remediation plan results reviewed by internal management</t>
  </si>
  <si>
    <t>Number of disputes or incidents resolved, completed or withdrawn at the end of the year</t>
  </si>
  <si>
    <t>Descriptions of any disputes or incidents</t>
  </si>
  <si>
    <t>NA</t>
  </si>
  <si>
    <t>For more details consult p.70 of our Sustainability Report</t>
  </si>
  <si>
    <t>¹ Significant dispute refers to a conflict between Agnico and the local community and/or indigenous peoples that cannot be resolved by the parties involved and requires legal or other 3rd party intervention or results in disruptions (e.g. road blockade) to operations for a period of time</t>
  </si>
  <si>
    <r>
      <rPr>
        <i/>
        <sz val="11"/>
        <color theme="1"/>
        <rFont val="Arial"/>
        <family val="2"/>
      </rPr>
      <t xml:space="preserve">² </t>
    </r>
    <r>
      <rPr>
        <i/>
        <sz val="11"/>
        <color theme="1"/>
        <rFont val="Avenir Next LT Pro"/>
        <family val="2"/>
        <scheme val="minor"/>
      </rPr>
      <t>Incidents refers to a legal action registered with Agnico or recognized authorities through a formal process, or an instance of non-compliance identified by the organization through established procedures.</t>
    </r>
  </si>
  <si>
    <t>Where there any significant fines or non-monetary sanctions for non-compliance with social or economic laws and/or regulations?</t>
  </si>
  <si>
    <t>Total monetary value of fines</t>
  </si>
  <si>
    <t>Total number of non-monetary sanctions</t>
  </si>
  <si>
    <t>Closure and remediation</t>
  </si>
  <si>
    <t>Does the site have a completed closure &amp; remediation plan</t>
  </si>
  <si>
    <t xml:space="preserve">If yes, does the plan include social and economic considerations? </t>
  </si>
  <si>
    <t>Were any financial or in-kind contributions given to political or related parties?</t>
  </si>
  <si>
    <t>Human rights</t>
  </si>
  <si>
    <t>Has the mine been subject to human rights reviews or human rights impact assessment*?</t>
  </si>
  <si>
    <t>*The assessment may be part of a larger environmental impact assessment</t>
  </si>
  <si>
    <t>Community of Interest Engagement</t>
  </si>
  <si>
    <t>Level A - 7. Public reporting  on community of interest (COI) engagement takes place, including the types of engagement that have taken place in the reporting period and the topics/themes of the engagement</t>
  </si>
  <si>
    <t xml:space="preserve">Does the operation publicy report on COI engagements including type of engagements and topic/themes of the engagement? </t>
  </si>
  <si>
    <t>https://abitibi.agnicoeagle.com/?page_id=1755</t>
  </si>
  <si>
    <t>https://www.kaivosvastuu.fi/</t>
  </si>
  <si>
    <t>Local Newspaper</t>
  </si>
  <si>
    <t>agnicoeagle.com</t>
  </si>
  <si>
    <t>https://aemnunavut.ca/wp-content/uploads/2022/02/Appendix-60-Meadowbank-and-Whale-Tail-2020-Public-Consultations.pdf</t>
  </si>
  <si>
    <t>https://www.nirb.ca/portal/dms/script/dms_download.php?fileid=334391&amp;applicationid=124106</t>
  </si>
  <si>
    <t>2021 Key Engagements</t>
  </si>
  <si>
    <t>Title</t>
  </si>
  <si>
    <t>Two harmonisation table meetings with all relevant stakeholders (March 8 and December 7),
 One citizen workshop event at site on November 30th 2021, 
Presentations to the municipal councils of Preissac and Cadillac, 
Citizen consultations,
"Info-Travaux" sent by mail during the summer</t>
  </si>
  <si>
    <t>Type of Engagement</t>
  </si>
  <si>
    <t>Meeting, 
Community Event, 
Other,
Workshop, 
Other</t>
  </si>
  <si>
    <t>Topic/Themes</t>
  </si>
  <si>
    <t>Update on operations, environment, communications and relations, 
Update on operations, ongoing work, seismicity and review of the "cadre du bon voisinage",  
Review of the "cadre de bon voisinage", 
Review of the "cadre de bon voisinage", 
Ongoing work and road safety</t>
  </si>
  <si>
    <t>Community of Interest Feedback on engagement and outcomes</t>
  </si>
  <si>
    <t>Level AA - 6. COI feedback on engagement and outcomes is actively sought and publicy reported</t>
  </si>
  <si>
    <t>Does the operation publicy report on COI feedback on engagements and outcomes?</t>
  </si>
  <si>
    <t>https://abitibi.agnicoeagle.com/?page_id=2816</t>
  </si>
  <si>
    <t>https://agnicoeagle.fi/fi/kittilan-kaivoksen-yhteistyoryhma-aktiivista-vuoropuhelua-sidosryhmien-kanssa/</t>
  </si>
  <si>
    <t xml:space="preserve">agnicoeagle.com </t>
  </si>
  <si>
    <t>https://aemnunavut.ca/meadowbank-documents/
https://aemnunavut.ca/wp-content/uploads/2022/02/Appendix-56-Agnico-Eagle-2020-Sealift-Season.pdf
https://aemnunavut.ca/wp-content/uploads/2022/02/Appendix-61-Baker-Lake-Community-Liaison-Committee-Annual-Report-2020.pdf</t>
  </si>
  <si>
    <t>Under Recent Document: https://www.nirb.ca/project/124106 
11MN034-KIA Comments Re 2020 Annual Report-IA1E.pdf
11MN034-KIA Cvr Ltr Re Comments on 2020 Annual Report-IA1E.pdf
11MN034-DFO Comments Re 2020 Annual Report-IA1E.pdf
11MN034-ECCC Comments Re 2020 Annual Report-IA1E.pdf
11MN034-GN Comments Re 2020 Annual Report-IA1E.pdf
11MN034-CIRNAC Comments Re 2020 Annual Report-IA1E.pdf
11MN034-TC Comments Re 2020 Annual Report-IA2E.pdf
https://aemnunavut.ca/wp-content/uploads/2022/02/Appendix-56-Agnico-Eagle-2020-Sealift-Season.pdf</t>
  </si>
  <si>
    <t>Summary of COI feedback on engagement and outcomes</t>
  </si>
  <si>
    <t>Effectiveness of community engagement system</t>
  </si>
  <si>
    <t>Level AAA- 4. Public reporting includes dislocuse of the effectiveness of the engagement system</t>
  </si>
  <si>
    <t>Does the operation publicy report on the effectiveness of the engagement system?</t>
  </si>
  <si>
    <t>https://aemnunavut.ca/tusaajugut/</t>
  </si>
  <si>
    <t>Summary of effectiveness of the engagement system</t>
  </si>
  <si>
    <t>112 Facebook publications, 
2 Harmonisation tables, 
1 citizen workshop, 
1 info-work, 
38 complaints through the mechanism of treatment of complaints and preoccupations,  
20 text messages/calls/emails to the citizens subscribed to our automatic notifications</t>
  </si>
  <si>
    <t xml:space="preserve">The Community Involvement Plan has been submitted to and accepted by the Nunavut Impact Review Board for implementation. It is being implemented as stated. There are no mechanisms directly in the Community Involvement Plan aimed at measuring effectiveness. </t>
  </si>
  <si>
    <r>
      <t>Fosterville</t>
    </r>
    <r>
      <rPr>
        <vertAlign val="superscript"/>
        <sz val="11"/>
        <color theme="1"/>
        <rFont val="Avenir Next LT Pro"/>
        <family val="2"/>
        <scheme val="minor"/>
      </rPr>
      <t>1</t>
    </r>
  </si>
  <si>
    <r>
      <t>Kittilä</t>
    </r>
    <r>
      <rPr>
        <vertAlign val="superscript"/>
        <sz val="11"/>
        <color theme="1"/>
        <rFont val="Avenir Next LT Pro"/>
        <family val="2"/>
        <scheme val="minor"/>
      </rPr>
      <t>1</t>
    </r>
  </si>
  <si>
    <r>
      <rPr>
        <vertAlign val="superscript"/>
        <sz val="11"/>
        <color theme="1"/>
        <rFont val="Avenir Next LT Pro"/>
        <family val="2"/>
        <scheme val="minor"/>
      </rPr>
      <t xml:space="preserve">1 </t>
    </r>
    <r>
      <rPr>
        <sz val="11"/>
        <color theme="1"/>
        <rFont val="Avenir Next LT Pro"/>
        <family val="2"/>
        <scheme val="minor"/>
      </rPr>
      <t>Kittila and Fosterville are not at risk for ARD however the sites experience metal leaching and have appropriate mitigation and/or treatment in place.</t>
    </r>
  </si>
  <si>
    <r>
      <t>No</t>
    </r>
    <r>
      <rPr>
        <vertAlign val="superscript"/>
        <sz val="11"/>
        <color theme="1"/>
        <rFont val="Avenir Next LT Pro"/>
        <family val="2"/>
        <scheme val="minor"/>
      </rPr>
      <t>2</t>
    </r>
  </si>
  <si>
    <r>
      <rPr>
        <vertAlign val="superscript"/>
        <sz val="11"/>
        <color theme="1"/>
        <rFont val="Avenir Next LT Pro"/>
        <family val="2"/>
        <scheme val="minor"/>
      </rPr>
      <t xml:space="preserve">2 </t>
    </r>
    <r>
      <rPr>
        <sz val="11"/>
        <color theme="1"/>
        <rFont val="Avenir Next LT Pro"/>
        <family val="2"/>
        <scheme val="minor"/>
      </rPr>
      <t>There is no evidence that ARD has been generated at Detour Lake. The site continues to monitor water quality and has appropriate management practices on site if needed to mitigate ARD.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</si>
</sst>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0.0%"/>
    <numFmt numFmtId="167" formatCode="&quot;$&quot;#,##0"/>
    <numFmt numFmtId="168" formatCode="_(* #,##0_);_(* \(#,##0\);_(* &quot;-&quot;??_);_(@_)"/>
    <numFmt numFmtId="169" formatCode="0.000"/>
    <numFmt numFmtId="170" formatCode="_ * #,##0.00_)_ ;_ * \(#,##0.00\)_ ;_ * &quot;-&quot;??_)_ ;_ @_ "/>
    <numFmt numFmtId="171" formatCode="#,##0.0"/>
    <numFmt numFmtId="172" formatCode="&quot;$&quot;#,##0.00"/>
    <numFmt numFmtId="173" formatCode="#,##0.00\ [$€-40B]"/>
  </numFmts>
  <fonts count="64">
    <font>
      <sz val="11"/>
      <color theme="1"/>
      <name val="Avenir Next LT Pro"/>
      <family val="2"/>
      <scheme val="minor"/>
    </font>
    <font>
      <sz val="11"/>
      <color theme="1"/>
      <name val="Avenir Next LT Pro"/>
      <family val="2"/>
    </font>
    <font>
      <sz val="11"/>
      <color theme="1"/>
      <name val="Avenir Next LT Pro"/>
      <family val="2"/>
      <scheme val="minor"/>
    </font>
    <font>
      <b/>
      <sz val="11"/>
      <color theme="0"/>
      <name val="Avenir Next LT Pro"/>
      <family val="2"/>
      <scheme val="minor"/>
    </font>
    <font>
      <b/>
      <sz val="11"/>
      <color theme="1"/>
      <name val="Avenir Next LT Pro"/>
      <family val="2"/>
      <scheme val="minor"/>
    </font>
    <font>
      <sz val="9"/>
      <color theme="1"/>
      <name val="Avenir Next LT Pro"/>
      <family val="2"/>
      <scheme val="minor"/>
    </font>
    <font>
      <b/>
      <sz val="14"/>
      <color theme="1"/>
      <name val="Avenir Next LT Pro"/>
      <family val="2"/>
      <scheme val="major"/>
    </font>
    <font>
      <sz val="11"/>
      <color rgb="FF000000"/>
      <name val="Avenir Next LT Pro"/>
      <family val="2"/>
      <scheme val="minor"/>
    </font>
    <font>
      <b/>
      <sz val="11"/>
      <color rgb="FF000000"/>
      <name val="Avenir Next LT Pro"/>
      <family val="2"/>
      <scheme val="minor"/>
    </font>
    <font>
      <sz val="11"/>
      <color theme="6"/>
      <name val="Avenir Next LT Pro"/>
      <family val="2"/>
      <scheme val="minor"/>
    </font>
    <font>
      <i/>
      <sz val="11"/>
      <color rgb="FF000000"/>
      <name val="Avenir Next LT Pro"/>
      <family val="2"/>
      <scheme val="minor"/>
    </font>
    <font>
      <sz val="11"/>
      <color theme="1"/>
      <name val="Arial"/>
      <family val="2"/>
    </font>
    <font>
      <sz val="11"/>
      <color rgb="FF00B050"/>
      <name val="Avenir Next LT Pro"/>
      <family val="2"/>
      <scheme val="minor"/>
    </font>
    <font>
      <b/>
      <sz val="14"/>
      <color theme="4"/>
      <name val="Avenir Next LT Pro"/>
      <family val="2"/>
      <scheme val="minor"/>
    </font>
    <font>
      <sz val="14"/>
      <color theme="4"/>
      <name val="Avenir Next LT Pro"/>
      <family val="2"/>
      <scheme val="minor"/>
    </font>
    <font>
      <sz val="14"/>
      <color theme="1"/>
      <name val="Avenir Next LT Pro"/>
      <family val="2"/>
      <scheme val="minor"/>
    </font>
    <font>
      <b/>
      <sz val="14"/>
      <color theme="6"/>
      <name val="Avenir Next LT Pro"/>
      <family val="2"/>
      <scheme val="minor"/>
    </font>
    <font>
      <b/>
      <sz val="14"/>
      <color rgb="FF00B050"/>
      <name val="Avenir Next LT Pro"/>
      <family val="2"/>
      <scheme val="minor"/>
    </font>
    <font>
      <b/>
      <sz val="11"/>
      <color rgb="FF7030A0"/>
      <name val="Avenir Next LT Pro"/>
      <family val="2"/>
      <scheme val="minor"/>
    </font>
    <font>
      <sz val="11"/>
      <color rgb="FF7030A0"/>
      <name val="Avenir Next LT Pro"/>
      <family val="2"/>
      <scheme val="minor"/>
    </font>
    <font>
      <u/>
      <sz val="11"/>
      <color theme="10"/>
      <name val="Avenir Next LT Pro"/>
      <family val="2"/>
      <scheme val="minor"/>
    </font>
    <font>
      <b/>
      <sz val="14"/>
      <color theme="5"/>
      <name val="Avenir Next LT Pro"/>
      <family val="2"/>
      <scheme val="minor"/>
    </font>
    <font>
      <b/>
      <sz val="11"/>
      <color theme="9"/>
      <name val="Avenir Next LT Pro"/>
      <family val="2"/>
      <scheme val="minor"/>
    </font>
    <font>
      <sz val="11"/>
      <color theme="9"/>
      <name val="Avenir Next LT Pro"/>
      <family val="2"/>
      <scheme val="minor"/>
    </font>
    <font>
      <sz val="11"/>
      <color rgb="FFFF0000"/>
      <name val="Avenir Next LT Pro"/>
      <family val="2"/>
      <scheme val="minor"/>
    </font>
    <font>
      <i/>
      <sz val="11"/>
      <color theme="1"/>
      <name val="Avenir Next LT Pro"/>
      <family val="2"/>
      <scheme val="minor"/>
    </font>
    <font>
      <sz val="11"/>
      <color theme="4"/>
      <name val="Avenir Next LT Pro"/>
      <family val="2"/>
      <scheme val="minor"/>
    </font>
    <font>
      <sz val="9"/>
      <color theme="1"/>
      <name val="Arial"/>
      <family val="2"/>
    </font>
    <font>
      <b/>
      <sz val="14"/>
      <name val="Avenir Next LT Pro"/>
      <family val="2"/>
      <scheme val="minor"/>
    </font>
    <font>
      <b/>
      <sz val="14"/>
      <name val="Arial"/>
      <family val="2"/>
    </font>
    <font>
      <sz val="11"/>
      <color theme="8"/>
      <name val="Avenir Next LT Pro"/>
      <family val="2"/>
      <scheme val="minor"/>
    </font>
    <font>
      <b/>
      <sz val="11"/>
      <color rgb="FF000000"/>
      <name val="Arial"/>
      <family val="2"/>
    </font>
    <font>
      <sz val="8"/>
      <name val="Avenir Next LT Pro"/>
      <family val="2"/>
      <scheme val="minor"/>
    </font>
    <font>
      <b/>
      <sz val="14"/>
      <color theme="1"/>
      <name val="Avenir Next LT Pro"/>
      <family val="2"/>
      <scheme val="minor"/>
    </font>
    <font>
      <b/>
      <sz val="14"/>
      <name val="Avenir Next LT Pro"/>
      <family val="2"/>
    </font>
    <font>
      <sz val="10"/>
      <name val="Arial"/>
      <family val="2"/>
    </font>
    <font>
      <sz val="9"/>
      <color theme="1"/>
      <name val="Avenir Next LT Pro"/>
      <family val="2"/>
    </font>
    <font>
      <b/>
      <sz val="11"/>
      <color theme="6"/>
      <name val="Avenir Next LT Pro"/>
      <family val="2"/>
      <scheme val="minor"/>
    </font>
    <font>
      <b/>
      <sz val="11"/>
      <color rgb="FF00B050"/>
      <name val="Avenir Next LT Pro"/>
      <family val="2"/>
      <scheme val="minor"/>
    </font>
    <font>
      <sz val="12"/>
      <color rgb="FF000000"/>
      <name val="Avenir Next LT Pro"/>
      <family val="2"/>
      <scheme val="minor"/>
    </font>
    <font>
      <sz val="12"/>
      <name val="Avenir Next LT Pro"/>
      <family val="2"/>
      <scheme val="minor"/>
    </font>
    <font>
      <sz val="10"/>
      <color theme="1"/>
      <name val="Avenir Next LT Pro"/>
      <family val="2"/>
      <scheme val="minor"/>
    </font>
    <font>
      <b/>
      <vertAlign val="superscript"/>
      <sz val="11"/>
      <color theme="1"/>
      <name val="Avenir Next LT Pro"/>
      <family val="2"/>
      <scheme val="minor"/>
    </font>
    <font>
      <sz val="10"/>
      <color theme="1"/>
      <name val="Arial"/>
      <family val="2"/>
    </font>
    <font>
      <u/>
      <sz val="10"/>
      <color theme="10"/>
      <name val="Arial"/>
      <family val="2"/>
    </font>
    <font>
      <sz val="11"/>
      <color indexed="8"/>
      <name val="Avenir Next LT Pro"/>
      <family val="2"/>
      <scheme val="minor"/>
    </font>
    <font>
      <vertAlign val="superscript"/>
      <sz val="11"/>
      <color rgb="FF000000"/>
      <name val="Avenir Next LT Pro"/>
      <family val="2"/>
      <scheme val="minor"/>
    </font>
    <font>
      <vertAlign val="subscript"/>
      <sz val="11"/>
      <color rgb="FF000000"/>
      <name val="Avenir Next LT Pro"/>
      <family val="2"/>
      <scheme val="minor"/>
    </font>
    <font>
      <b/>
      <vertAlign val="subscript"/>
      <sz val="11"/>
      <color theme="1"/>
      <name val="Avenir Next LT Pro"/>
      <family val="2"/>
      <scheme val="minor"/>
    </font>
    <font>
      <vertAlign val="superscript"/>
      <sz val="9"/>
      <color theme="1"/>
      <name val="Avenir Next LT Pro"/>
      <family val="2"/>
      <scheme val="minor"/>
    </font>
    <font>
      <i/>
      <sz val="10"/>
      <color theme="1"/>
      <name val="Avenir Next LT Pro"/>
      <family val="2"/>
      <scheme val="minor"/>
    </font>
    <font>
      <b/>
      <sz val="11"/>
      <name val="Avenir Next LT Pro"/>
      <family val="2"/>
      <scheme val="minor"/>
    </font>
    <font>
      <i/>
      <sz val="11"/>
      <color theme="1"/>
      <name val="Arial"/>
      <family val="2"/>
    </font>
    <font>
      <sz val="11"/>
      <color theme="1"/>
      <name val="Avenir Next LT Pro"/>
      <family val="2"/>
      <scheme val="minor"/>
    </font>
    <font>
      <sz val="14"/>
      <color rgb="FF00B050"/>
      <name val="Avenir Next LT Pro"/>
      <family val="2"/>
      <scheme val="minor"/>
    </font>
    <font>
      <sz val="14"/>
      <color theme="6"/>
      <name val="Avenir Next LT Pro"/>
      <family val="2"/>
      <scheme val="minor"/>
    </font>
    <font>
      <b/>
      <vertAlign val="superscript"/>
      <sz val="11"/>
      <color rgb="FF000000"/>
      <name val="Avenir Next LT Pro"/>
      <family val="2"/>
      <scheme val="minor"/>
    </font>
    <font>
      <sz val="11"/>
      <color rgb="FF000000"/>
      <name val="Arial"/>
      <family val="2"/>
    </font>
    <font>
      <b/>
      <sz val="14"/>
      <name val="Calibri"/>
      <family val="2"/>
    </font>
    <font>
      <vertAlign val="superscript"/>
      <sz val="11"/>
      <color theme="1"/>
      <name val="Avenir Next LT Pro"/>
      <family val="2"/>
      <scheme val="minor"/>
    </font>
    <font>
      <sz val="11"/>
      <color theme="0"/>
      <name val="Avenir Next LT Pro"/>
      <family val="2"/>
      <scheme val="minor"/>
    </font>
    <font>
      <vertAlign val="superscript"/>
      <sz val="12"/>
      <color theme="1"/>
      <name val="Avenir Next LT Pro"/>
      <family val="2"/>
      <scheme val="minor"/>
    </font>
    <font>
      <i/>
      <sz val="9"/>
      <color theme="1"/>
      <name val="Avenir Next LT Pro"/>
      <family val="2"/>
      <scheme val="minor"/>
    </font>
    <font>
      <i/>
      <vertAlign val="superscript"/>
      <sz val="9"/>
      <color theme="1"/>
      <name val="Avenir Next LT Pro"/>
      <family val="2"/>
      <scheme val="minor"/>
    </font>
  </fonts>
  <fills count="22">
    <fill>
      <patternFill patternType="none"/>
    </fill>
    <fill>
      <patternFill patternType="gray125"/>
    </fill>
    <fill>
      <patternFill patternType="solid">
        <fgColor theme="0"/>
        <bgColor indexed="64"/>
      </patternFill>
    </fill>
    <fill>
      <patternFill patternType="solid">
        <fgColor theme="2" tint="0.79998168889431442"/>
        <bgColor indexed="64"/>
      </patternFill>
    </fill>
    <fill>
      <patternFill patternType="solid">
        <fgColor theme="1" tint="0.499984740745262"/>
        <bgColor indexed="64"/>
      </patternFill>
    </fill>
    <fill>
      <patternFill patternType="solid">
        <fgColor theme="7"/>
        <bgColor indexed="64"/>
      </patternFill>
    </fill>
    <fill>
      <patternFill patternType="solid">
        <fgColor rgb="FF7030A0"/>
        <bgColor indexed="64"/>
      </patternFill>
    </fill>
    <fill>
      <patternFill patternType="solid">
        <fgColor theme="6"/>
        <bgColor indexed="64"/>
      </patternFill>
    </fill>
    <fill>
      <patternFill patternType="solid">
        <fgColor rgb="FF00B050"/>
        <bgColor indexed="64"/>
      </patternFill>
    </fill>
    <fill>
      <patternFill patternType="solid">
        <fgColor theme="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000000"/>
      </patternFill>
    </fill>
    <fill>
      <patternFill patternType="solid">
        <fgColor theme="2" tint="0.59999389629810485"/>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3" tint="0.79998168889431442"/>
        <bgColor indexed="64"/>
      </patternFill>
    </fill>
    <fill>
      <patternFill patternType="solid">
        <fgColor rgb="FFF2F2F2"/>
        <bgColor indexed="64"/>
      </patternFill>
    </fill>
    <fill>
      <patternFill patternType="solid">
        <fgColor rgb="FFD9D9D9"/>
        <bgColor indexed="64"/>
      </patternFill>
    </fill>
    <fill>
      <patternFill patternType="solid">
        <fgColor rgb="FFEDEDED"/>
        <bgColor indexed="64"/>
      </patternFill>
    </fill>
    <fill>
      <patternFill patternType="solid">
        <fgColor rgb="FFDBDBDB"/>
        <bgColor indexed="64"/>
      </patternFill>
    </fill>
    <fill>
      <patternFill patternType="solid">
        <fgColor theme="0" tint="-0.249977111117893"/>
        <bgColor indexed="64"/>
      </patternFill>
    </fill>
  </fills>
  <borders count="22">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bottom style="medium">
        <color theme="0"/>
      </bottom>
      <diagonal/>
    </border>
    <border>
      <left/>
      <right/>
      <top style="medium">
        <color theme="0"/>
      </top>
      <bottom style="medium">
        <color theme="0"/>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theme="0" tint="-0.14999847407452621"/>
      </right>
      <top style="thin">
        <color indexed="64"/>
      </top>
      <bottom style="thin">
        <color indexed="64"/>
      </bottom>
      <diagonal/>
    </border>
    <border>
      <left style="medium">
        <color indexed="64"/>
      </left>
      <right/>
      <top style="thin">
        <color indexed="64"/>
      </top>
      <bottom style="thin">
        <color indexed="64"/>
      </bottom>
      <diagonal/>
    </border>
    <border>
      <left/>
      <right/>
      <top style="thin">
        <color rgb="FF000000"/>
      </top>
      <bottom/>
      <diagonal/>
    </border>
    <border>
      <left/>
      <right/>
      <top/>
      <bottom style="thin">
        <color rgb="FF000000"/>
      </bottom>
      <diagonal/>
    </border>
    <border>
      <left/>
      <right/>
      <top style="thin">
        <color theme="0" tint="-0.14999847407452621"/>
      </top>
      <bottom/>
      <diagonal/>
    </border>
    <border>
      <left style="medium">
        <color indexed="64"/>
      </left>
      <right/>
      <top/>
      <bottom style="thin">
        <color rgb="FF000000"/>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top/>
      <bottom style="medium">
        <color rgb="FF000000"/>
      </bottom>
      <diagonal/>
    </border>
  </borders>
  <cellStyleXfs count="55">
    <xf numFmtId="0" fontId="0" fillId="0" borderId="0"/>
    <xf numFmtId="0" fontId="2" fillId="0" borderId="0"/>
    <xf numFmtId="0" fontId="20" fillId="0" borderId="0" applyNumberFormat="0" applyFill="0" applyBorder="0" applyAlignment="0" applyProtection="0"/>
    <xf numFmtId="164" fontId="2" fillId="0" borderId="0" applyFont="0" applyFill="0" applyBorder="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2" fillId="0" borderId="0"/>
    <xf numFmtId="0" fontId="2" fillId="0" borderId="0"/>
    <xf numFmtId="0" fontId="2" fillId="0" borderId="0"/>
    <xf numFmtId="0" fontId="35" fillId="0" borderId="0"/>
    <xf numFmtId="0" fontId="35" fillId="0" borderId="0"/>
    <xf numFmtId="0" fontId="35" fillId="0" borderId="0"/>
    <xf numFmtId="9" fontId="2" fillId="0" borderId="0" applyFont="0" applyFill="0" applyBorder="0" applyAlignment="0" applyProtection="0"/>
    <xf numFmtId="170"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3" fillId="0" borderId="0"/>
    <xf numFmtId="9" fontId="43" fillId="0" borderId="0" applyFont="0" applyFill="0" applyBorder="0" applyAlignment="0" applyProtection="0"/>
    <xf numFmtId="44" fontId="43" fillId="0" borderId="0" applyFont="0" applyFill="0" applyBorder="0" applyAlignment="0" applyProtection="0"/>
    <xf numFmtId="42" fontId="43" fillId="0" borderId="0" applyFont="0" applyFill="0" applyBorder="0" applyAlignment="0" applyProtection="0"/>
    <xf numFmtId="43" fontId="43" fillId="0" borderId="0" applyFont="0" applyFill="0" applyBorder="0" applyAlignment="0" applyProtection="0"/>
    <xf numFmtId="41" fontId="43" fillId="0" borderId="0" applyFont="0" applyFill="0" applyBorder="0" applyAlignment="0" applyProtection="0"/>
    <xf numFmtId="0" fontId="44" fillId="0" borderId="0" applyNumberFormat="0" applyFill="0" applyBorder="0" applyAlignment="0" applyProtection="0"/>
    <xf numFmtId="9" fontId="2" fillId="0" borderId="0" applyFont="0" applyFill="0" applyBorder="0" applyAlignment="0" applyProtection="0"/>
    <xf numFmtId="0" fontId="45"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cellStyleXfs>
  <cellXfs count="766">
    <xf numFmtId="0" fontId="0" fillId="0" borderId="0" xfId="0"/>
    <xf numFmtId="0" fontId="1" fillId="0" borderId="0" xfId="0" applyFont="1"/>
    <xf numFmtId="0" fontId="7" fillId="0" borderId="3" xfId="1" applyFont="1" applyBorder="1" applyAlignment="1">
      <alignment vertical="top" wrapText="1"/>
    </xf>
    <xf numFmtId="0" fontId="3" fillId="6" borderId="8" xfId="0" applyFont="1" applyFill="1" applyBorder="1" applyAlignment="1">
      <alignment horizontal="center" vertical="center"/>
    </xf>
    <xf numFmtId="0" fontId="3" fillId="4" borderId="8" xfId="0" applyFont="1" applyFill="1" applyBorder="1" applyAlignment="1">
      <alignment horizontal="center" vertical="center"/>
    </xf>
    <xf numFmtId="0" fontId="3" fillId="7" borderId="8" xfId="0" applyFont="1" applyFill="1" applyBorder="1" applyAlignment="1">
      <alignment horizontal="center" vertical="center"/>
    </xf>
    <xf numFmtId="0" fontId="3" fillId="8" borderId="9" xfId="0" applyFont="1" applyFill="1" applyBorder="1" applyAlignment="1">
      <alignment horizontal="center" vertical="center"/>
    </xf>
    <xf numFmtId="0" fontId="3" fillId="8" borderId="8" xfId="0" applyFont="1" applyFill="1" applyBorder="1" applyAlignment="1">
      <alignment horizontal="center" vertical="center"/>
    </xf>
    <xf numFmtId="0" fontId="3" fillId="6" borderId="9" xfId="0" applyFont="1" applyFill="1" applyBorder="1" applyAlignment="1">
      <alignment horizontal="center" vertical="center"/>
    </xf>
    <xf numFmtId="0" fontId="0" fillId="0" borderId="1" xfId="0" applyBorder="1"/>
    <xf numFmtId="0" fontId="20" fillId="0" borderId="0" xfId="2" applyBorder="1" applyAlignment="1"/>
    <xf numFmtId="0" fontId="3" fillId="9" borderId="8" xfId="0" applyFont="1" applyFill="1" applyBorder="1" applyAlignment="1">
      <alignment horizontal="center" vertical="center"/>
    </xf>
    <xf numFmtId="0" fontId="0" fillId="5" borderId="0" xfId="0" applyFill="1"/>
    <xf numFmtId="0" fontId="0" fillId="0" borderId="0" xfId="0" applyAlignment="1">
      <alignment vertical="top"/>
    </xf>
    <xf numFmtId="0" fontId="0" fillId="0" borderId="0" xfId="0" applyAlignment="1">
      <alignment vertical="top" wrapText="1"/>
    </xf>
    <xf numFmtId="0" fontId="13" fillId="0" borderId="4" xfId="1" applyFont="1" applyBorder="1" applyAlignment="1">
      <alignment horizontal="center" vertical="top" wrapText="1"/>
    </xf>
    <xf numFmtId="0" fontId="14" fillId="0" borderId="4" xfId="1" applyFont="1" applyBorder="1" applyAlignment="1">
      <alignment horizontal="center" vertical="top" wrapText="1"/>
    </xf>
    <xf numFmtId="0" fontId="0" fillId="0" borderId="3" xfId="0" applyBorder="1"/>
    <xf numFmtId="0" fontId="4" fillId="10" borderId="1" xfId="1" applyFont="1" applyFill="1" applyBorder="1" applyAlignment="1">
      <alignment horizontal="center" wrapText="1"/>
    </xf>
    <xf numFmtId="0" fontId="7" fillId="10" borderId="1" xfId="1" applyFont="1" applyFill="1" applyBorder="1" applyAlignment="1">
      <alignment horizontal="center" wrapText="1"/>
    </xf>
    <xf numFmtId="0" fontId="2" fillId="10" borderId="1" xfId="1" applyFill="1" applyBorder="1" applyAlignment="1">
      <alignment horizontal="center" wrapText="1"/>
    </xf>
    <xf numFmtId="0" fontId="0" fillId="10" borderId="1" xfId="0" applyFill="1" applyBorder="1" applyAlignment="1">
      <alignment horizontal="center" wrapText="1"/>
    </xf>
    <xf numFmtId="0" fontId="26" fillId="0" borderId="4" xfId="0" applyFont="1" applyBorder="1" applyAlignment="1">
      <alignment horizontal="center" vertical="top" wrapText="1"/>
    </xf>
    <xf numFmtId="0" fontId="5" fillId="0" borderId="0" xfId="0" applyFont="1"/>
    <xf numFmtId="0" fontId="26" fillId="10" borderId="1" xfId="1" applyFont="1" applyFill="1" applyBorder="1" applyAlignment="1">
      <alignment horizontal="left" vertical="top" wrapText="1"/>
    </xf>
    <xf numFmtId="0" fontId="28" fillId="0" borderId="4" xfId="1" applyFont="1" applyBorder="1" applyAlignment="1">
      <alignment horizontal="left" vertical="top"/>
    </xf>
    <xf numFmtId="0" fontId="25" fillId="0" borderId="0" xfId="0" applyFont="1" applyAlignment="1">
      <alignment vertical="top" wrapText="1"/>
    </xf>
    <xf numFmtId="0" fontId="30" fillId="10" borderId="1" xfId="1" applyFont="1" applyFill="1" applyBorder="1" applyAlignment="1">
      <alignment horizontal="left" vertical="top" wrapText="1"/>
    </xf>
    <xf numFmtId="0" fontId="28" fillId="0" borderId="4" xfId="1" applyFont="1" applyBorder="1" applyAlignment="1">
      <alignment horizontal="left"/>
    </xf>
    <xf numFmtId="9" fontId="0" fillId="0" borderId="3" xfId="0" applyNumberFormat="1" applyBorder="1"/>
    <xf numFmtId="0" fontId="0" fillId="0" borderId="1" xfId="0" applyBorder="1" applyAlignment="1">
      <alignment wrapText="1"/>
    </xf>
    <xf numFmtId="0" fontId="0" fillId="0" borderId="3" xfId="0" applyBorder="1" applyAlignment="1">
      <alignment wrapText="1"/>
    </xf>
    <xf numFmtId="0" fontId="0" fillId="0" borderId="3" xfId="0" applyBorder="1" applyAlignment="1">
      <alignment horizontal="center" vertical="top" wrapText="1"/>
    </xf>
    <xf numFmtId="9" fontId="4" fillId="0" borderId="3" xfId="0" applyNumberFormat="1" applyFont="1" applyBorder="1"/>
    <xf numFmtId="0" fontId="4" fillId="3" borderId="3" xfId="0" applyFont="1" applyFill="1" applyBorder="1" applyAlignment="1">
      <alignment wrapText="1"/>
    </xf>
    <xf numFmtId="0" fontId="20" fillId="0" borderId="0" xfId="2" applyFill="1" applyBorder="1" applyAlignment="1"/>
    <xf numFmtId="0" fontId="20" fillId="0" borderId="0" xfId="2" applyBorder="1"/>
    <xf numFmtId="0" fontId="0" fillId="0" borderId="0" xfId="0" applyAlignment="1">
      <alignment wrapText="1"/>
    </xf>
    <xf numFmtId="168" fontId="0" fillId="0" borderId="3" xfId="0" applyNumberFormat="1" applyBorder="1" applyAlignment="1">
      <alignment horizontal="center"/>
    </xf>
    <xf numFmtId="3" fontId="0" fillId="0" borderId="1" xfId="0" applyNumberFormat="1" applyBorder="1" applyAlignment="1">
      <alignment horizontal="center"/>
    </xf>
    <xf numFmtId="0" fontId="4" fillId="0" borderId="0" xfId="0" applyFont="1" applyAlignment="1">
      <alignment vertical="top" wrapText="1"/>
    </xf>
    <xf numFmtId="3" fontId="0" fillId="0" borderId="1" xfId="0" applyNumberFormat="1" applyBorder="1" applyAlignment="1">
      <alignment horizontal="center" vertical="top" wrapText="1"/>
    </xf>
    <xf numFmtId="3" fontId="0" fillId="0" borderId="3" xfId="0" applyNumberFormat="1" applyBorder="1" applyAlignment="1">
      <alignment horizontal="center" vertical="top" wrapText="1"/>
    </xf>
    <xf numFmtId="0" fontId="0" fillId="0" borderId="3" xfId="0" applyBorder="1" applyAlignment="1">
      <alignment horizontal="center"/>
    </xf>
    <xf numFmtId="0" fontId="0" fillId="0" borderId="0" xfId="0" applyAlignment="1">
      <alignment horizontal="center"/>
    </xf>
    <xf numFmtId="0" fontId="0" fillId="11" borderId="13" xfId="0" applyFill="1" applyBorder="1" applyAlignment="1">
      <alignment horizontal="center"/>
    </xf>
    <xf numFmtId="0" fontId="0" fillId="0" borderId="2" xfId="0" applyBorder="1"/>
    <xf numFmtId="0" fontId="0" fillId="0" borderId="0" xfId="0" applyAlignment="1">
      <alignment horizontal="center" vertical="center"/>
    </xf>
    <xf numFmtId="3" fontId="0" fillId="0" borderId="3" xfId="0" applyNumberFormat="1" applyBorder="1" applyAlignment="1">
      <alignment horizontal="center" vertical="top"/>
    </xf>
    <xf numFmtId="0" fontId="0" fillId="0" borderId="3" xfId="0" applyBorder="1" applyAlignment="1">
      <alignment horizontal="center" vertical="top"/>
    </xf>
    <xf numFmtId="168" fontId="0" fillId="0" borderId="3" xfId="0" applyNumberFormat="1" applyBorder="1" applyAlignment="1">
      <alignment horizontal="center" vertical="top"/>
    </xf>
    <xf numFmtId="0" fontId="0" fillId="0" borderId="1" xfId="0" applyBorder="1" applyAlignment="1">
      <alignment horizontal="center"/>
    </xf>
    <xf numFmtId="168" fontId="0" fillId="0" borderId="1" xfId="0" applyNumberFormat="1" applyBorder="1" applyAlignment="1">
      <alignment horizontal="center"/>
    </xf>
    <xf numFmtId="0" fontId="0" fillId="11" borderId="3" xfId="0" applyFill="1" applyBorder="1" applyAlignment="1">
      <alignment horizontal="center"/>
    </xf>
    <xf numFmtId="0" fontId="4" fillId="10" borderId="0" xfId="0" applyFont="1" applyFill="1" applyAlignment="1">
      <alignment vertical="top" wrapText="1"/>
    </xf>
    <xf numFmtId="0" fontId="0" fillId="15" borderId="3" xfId="0" applyFill="1" applyBorder="1" applyAlignment="1">
      <alignment horizontal="center" vertical="top"/>
    </xf>
    <xf numFmtId="3" fontId="0" fillId="15" borderId="3" xfId="0" applyNumberFormat="1" applyFill="1" applyBorder="1" applyAlignment="1">
      <alignment horizontal="center" vertical="top"/>
    </xf>
    <xf numFmtId="3" fontId="0" fillId="15" borderId="3" xfId="0" applyNumberFormat="1" applyFill="1" applyBorder="1" applyAlignment="1">
      <alignment horizontal="center" vertical="top" wrapText="1"/>
    </xf>
    <xf numFmtId="0" fontId="20" fillId="0" borderId="3" xfId="2" applyBorder="1" applyAlignment="1">
      <alignment horizontal="center" vertical="top"/>
    </xf>
    <xf numFmtId="168" fontId="0" fillId="15" borderId="3" xfId="0" applyNumberFormat="1" applyFill="1" applyBorder="1" applyAlignment="1">
      <alignment horizontal="center" vertical="top"/>
    </xf>
    <xf numFmtId="0" fontId="0" fillId="15" borderId="2" xfId="0" applyFill="1" applyBorder="1" applyAlignment="1">
      <alignment horizontal="center" vertical="top"/>
    </xf>
    <xf numFmtId="0" fontId="20" fillId="0" borderId="3" xfId="2" applyFill="1" applyBorder="1" applyAlignment="1">
      <alignment horizontal="center" vertical="top"/>
    </xf>
    <xf numFmtId="0" fontId="20" fillId="15" borderId="3" xfId="2" applyFill="1" applyBorder="1" applyAlignment="1">
      <alignment horizontal="center" vertical="top" wrapText="1"/>
    </xf>
    <xf numFmtId="0" fontId="0" fillId="0" borderId="1" xfId="0" applyBorder="1" applyAlignment="1">
      <alignment horizontal="center" wrapText="1"/>
    </xf>
    <xf numFmtId="0" fontId="0" fillId="15" borderId="3" xfId="0" applyFill="1" applyBorder="1" applyAlignment="1">
      <alignment horizontal="center" vertical="top" wrapText="1"/>
    </xf>
    <xf numFmtId="168" fontId="0" fillId="15" borderId="3" xfId="0" applyNumberFormat="1" applyFill="1" applyBorder="1" applyAlignment="1">
      <alignment horizontal="center" vertical="top" wrapText="1"/>
    </xf>
    <xf numFmtId="0" fontId="0" fillId="0" borderId="2" xfId="0" applyBorder="1" applyAlignment="1">
      <alignment horizontal="center" vertical="top"/>
    </xf>
    <xf numFmtId="0" fontId="20" fillId="0" borderId="3" xfId="2" applyFill="1" applyBorder="1" applyAlignment="1">
      <alignment horizontal="center" vertical="top" wrapText="1"/>
    </xf>
    <xf numFmtId="3" fontId="20" fillId="0" borderId="3" xfId="2" applyNumberFormat="1" applyFill="1" applyBorder="1" applyAlignment="1">
      <alignment horizontal="center" vertical="top"/>
    </xf>
    <xf numFmtId="0" fontId="20" fillId="15" borderId="3" xfId="2" applyFill="1" applyBorder="1" applyAlignment="1">
      <alignment horizontal="center" vertical="top"/>
    </xf>
    <xf numFmtId="0" fontId="4" fillId="10" borderId="1" xfId="0" applyFont="1" applyFill="1" applyBorder="1" applyAlignment="1">
      <alignment horizontal="center" wrapText="1"/>
    </xf>
    <xf numFmtId="9" fontId="11" fillId="0" borderId="3" xfId="0" applyNumberFormat="1" applyFont="1" applyBorder="1" applyAlignment="1" applyProtection="1">
      <alignment horizontal="center" vertical="top" wrapText="1"/>
      <protection hidden="1"/>
    </xf>
    <xf numFmtId="3" fontId="0" fillId="0" borderId="3" xfId="0" applyNumberFormat="1" applyBorder="1" applyAlignment="1">
      <alignment horizontal="center" vertical="center" wrapText="1"/>
    </xf>
    <xf numFmtId="3" fontId="0" fillId="0" borderId="3" xfId="0" applyNumberFormat="1" applyBorder="1" applyAlignment="1">
      <alignment horizontal="center" wrapText="1"/>
    </xf>
    <xf numFmtId="3" fontId="0" fillId="0" borderId="1" xfId="0" applyNumberFormat="1" applyBorder="1" applyAlignment="1">
      <alignment horizontal="center" wrapText="1"/>
    </xf>
    <xf numFmtId="0" fontId="0" fillId="0" borderId="3" xfId="0" applyBorder="1" applyAlignment="1">
      <alignment horizontal="center" wrapText="1"/>
    </xf>
    <xf numFmtId="0" fontId="0" fillId="15" borderId="3" xfId="0" applyFill="1" applyBorder="1" applyAlignment="1">
      <alignment horizontal="center"/>
    </xf>
    <xf numFmtId="0" fontId="0" fillId="15" borderId="3" xfId="0" applyFill="1" applyBorder="1" applyAlignment="1">
      <alignment horizontal="center" wrapText="1"/>
    </xf>
    <xf numFmtId="0" fontId="0" fillId="15" borderId="1" xfId="0" applyFill="1" applyBorder="1" applyAlignment="1">
      <alignment horizontal="center"/>
    </xf>
    <xf numFmtId="0" fontId="0" fillId="15" borderId="1" xfId="0" applyFill="1" applyBorder="1" applyAlignment="1">
      <alignment horizontal="center" vertical="top" wrapText="1"/>
    </xf>
    <xf numFmtId="0" fontId="0" fillId="15" borderId="1" xfId="0" applyFill="1" applyBorder="1" applyAlignment="1">
      <alignment horizontal="center" wrapText="1"/>
    </xf>
    <xf numFmtId="0" fontId="0" fillId="15" borderId="0" xfId="0" applyFill="1" applyAlignment="1">
      <alignment horizontal="center"/>
    </xf>
    <xf numFmtId="0" fontId="25" fillId="2" borderId="0" xfId="0" applyFont="1" applyFill="1"/>
    <xf numFmtId="0" fontId="0" fillId="11" borderId="3" xfId="0" applyFill="1" applyBorder="1" applyAlignment="1">
      <alignment horizontal="center" wrapText="1"/>
    </xf>
    <xf numFmtId="0" fontId="0" fillId="11" borderId="13" xfId="0" applyFill="1" applyBorder="1" applyAlignment="1">
      <alignment horizontal="center" wrapText="1"/>
    </xf>
    <xf numFmtId="37" fontId="4" fillId="0" borderId="3" xfId="0" applyNumberFormat="1" applyFont="1" applyBorder="1" applyAlignment="1">
      <alignment horizontal="center"/>
    </xf>
    <xf numFmtId="0" fontId="2" fillId="0" borderId="0" xfId="53"/>
    <xf numFmtId="0" fontId="5" fillId="0" borderId="0" xfId="53" applyFont="1"/>
    <xf numFmtId="0" fontId="53" fillId="0" borderId="0" xfId="53" applyFont="1" applyAlignment="1">
      <alignment horizontal="right" wrapText="1"/>
    </xf>
    <xf numFmtId="0" fontId="2" fillId="0" borderId="0" xfId="53" applyAlignment="1">
      <alignment horizontal="right" wrapText="1"/>
    </xf>
    <xf numFmtId="0" fontId="2" fillId="0" borderId="0" xfId="53" applyAlignment="1">
      <alignment wrapText="1"/>
    </xf>
    <xf numFmtId="0" fontId="5" fillId="0" borderId="2" xfId="53" applyFont="1" applyBorder="1"/>
    <xf numFmtId="0" fontId="5" fillId="0" borderId="2" xfId="53" applyFont="1" applyBorder="1" applyAlignment="1">
      <alignment horizontal="right" wrapText="1"/>
    </xf>
    <xf numFmtId="0" fontId="5" fillId="0" borderId="2" xfId="53" applyFont="1" applyBorder="1" applyAlignment="1">
      <alignment wrapText="1"/>
    </xf>
    <xf numFmtId="0" fontId="5" fillId="0" borderId="0" xfId="53" applyFont="1" applyAlignment="1">
      <alignment horizontal="right"/>
    </xf>
    <xf numFmtId="0" fontId="7" fillId="0" borderId="3" xfId="53" applyFont="1" applyBorder="1" applyAlignment="1">
      <alignment horizontal="right" wrapText="1"/>
    </xf>
    <xf numFmtId="0" fontId="8" fillId="0" borderId="1" xfId="53" applyFont="1" applyBorder="1" applyAlignment="1">
      <alignment wrapText="1"/>
    </xf>
    <xf numFmtId="0" fontId="7" fillId="0" borderId="1" xfId="53" applyFont="1" applyBorder="1" applyAlignment="1">
      <alignment horizontal="left" vertical="top" wrapText="1"/>
    </xf>
    <xf numFmtId="0" fontId="7" fillId="0" borderId="2" xfId="53" applyFont="1" applyBorder="1" applyAlignment="1">
      <alignment horizontal="left" vertical="top" wrapText="1"/>
    </xf>
    <xf numFmtId="0" fontId="8" fillId="0" borderId="1" xfId="53" applyFont="1" applyBorder="1" applyAlignment="1">
      <alignment horizontal="left" vertical="top" wrapText="1"/>
    </xf>
    <xf numFmtId="0" fontId="7" fillId="0" borderId="0" xfId="53" applyFont="1" applyAlignment="1">
      <alignment vertical="center" wrapText="1"/>
    </xf>
    <xf numFmtId="0" fontId="19" fillId="0" borderId="5" xfId="53" applyFont="1" applyBorder="1" applyAlignment="1">
      <alignment horizontal="left" vertical="top" wrapText="1"/>
    </xf>
    <xf numFmtId="0" fontId="18" fillId="2" borderId="7" xfId="53" applyFont="1" applyFill="1" applyBorder="1" applyAlignment="1">
      <alignment horizontal="left" vertical="top" wrapText="1"/>
    </xf>
    <xf numFmtId="0" fontId="5" fillId="0" borderId="0" xfId="53" applyFont="1" applyAlignment="1">
      <alignment horizontal="right" vertical="top"/>
    </xf>
    <xf numFmtId="0" fontId="7" fillId="0" borderId="3" xfId="53" applyFont="1" applyBorder="1" applyAlignment="1">
      <alignment horizontal="left" vertical="top" wrapText="1"/>
    </xf>
    <xf numFmtId="0" fontId="8" fillId="0" borderId="3" xfId="53" applyFont="1" applyBorder="1" applyAlignment="1">
      <alignment horizontal="left" vertical="top" wrapText="1"/>
    </xf>
    <xf numFmtId="0" fontId="7" fillId="0" borderId="0" xfId="53" applyFont="1" applyAlignment="1">
      <alignment horizontal="left" vertical="top" wrapText="1"/>
    </xf>
    <xf numFmtId="0" fontId="8" fillId="0" borderId="3" xfId="53" applyFont="1" applyBorder="1" applyAlignment="1">
      <alignment wrapText="1"/>
    </xf>
    <xf numFmtId="0" fontId="7" fillId="0" borderId="1" xfId="53" applyFont="1" applyBorder="1" applyAlignment="1">
      <alignment vertical="center" wrapText="1"/>
    </xf>
    <xf numFmtId="0" fontId="23" fillId="0" borderId="1" xfId="53" applyFont="1" applyBorder="1" applyAlignment="1">
      <alignment horizontal="left" vertical="top" wrapText="1"/>
    </xf>
    <xf numFmtId="0" fontId="8" fillId="0" borderId="1" xfId="53" applyFont="1" applyBorder="1" applyAlignment="1" applyProtection="1">
      <alignment horizontal="left" vertical="center" wrapText="1"/>
      <protection hidden="1"/>
    </xf>
    <xf numFmtId="0" fontId="8" fillId="0" borderId="1" xfId="53" applyFont="1" applyBorder="1" applyAlignment="1">
      <alignment horizontal="left" vertical="center" wrapText="1"/>
    </xf>
    <xf numFmtId="0" fontId="8" fillId="0" borderId="3" xfId="53" applyFont="1" applyBorder="1" applyAlignment="1" applyProtection="1">
      <alignment horizontal="left" vertical="center" wrapText="1"/>
      <protection hidden="1"/>
    </xf>
    <xf numFmtId="0" fontId="8" fillId="0" borderId="3" xfId="53" applyFont="1" applyBorder="1" applyAlignment="1">
      <alignment vertical="center" wrapText="1"/>
    </xf>
    <xf numFmtId="0" fontId="23" fillId="0" borderId="5" xfId="53" applyFont="1" applyBorder="1" applyAlignment="1">
      <alignment horizontal="left" vertical="top" wrapText="1"/>
    </xf>
    <xf numFmtId="0" fontId="22" fillId="2" borderId="7" xfId="53" applyFont="1" applyFill="1" applyBorder="1" applyAlignment="1">
      <alignment horizontal="left" vertical="top" wrapText="1"/>
    </xf>
    <xf numFmtId="0" fontId="2" fillId="0" borderId="3" xfId="53" applyBorder="1" applyAlignment="1">
      <alignment horizontal="left" wrapText="1"/>
    </xf>
    <xf numFmtId="0" fontId="7" fillId="0" borderId="3" xfId="53" applyFont="1" applyBorder="1" applyAlignment="1">
      <alignment vertical="center" wrapText="1"/>
    </xf>
    <xf numFmtId="0" fontId="4" fillId="0" borderId="5" xfId="53" applyFont="1" applyBorder="1" applyAlignment="1">
      <alignment horizontal="left" vertical="top" wrapText="1"/>
    </xf>
    <xf numFmtId="0" fontId="12" fillId="0" borderId="4" xfId="53" applyFont="1" applyBorder="1" applyAlignment="1">
      <alignment horizontal="left" vertical="top" wrapText="1"/>
    </xf>
    <xf numFmtId="0" fontId="7" fillId="0" borderId="1" xfId="53" applyFont="1" applyBorder="1" applyAlignment="1">
      <alignment vertical="top" wrapText="1"/>
    </xf>
    <xf numFmtId="3" fontId="2" fillId="0" borderId="0" xfId="53" applyNumberFormat="1"/>
    <xf numFmtId="0" fontId="7" fillId="0" borderId="3" xfId="53" applyFont="1" applyBorder="1" applyAlignment="1">
      <alignment vertical="top" wrapText="1"/>
    </xf>
    <xf numFmtId="9" fontId="2" fillId="0" borderId="0" xfId="53" applyNumberFormat="1"/>
    <xf numFmtId="0" fontId="8" fillId="0" borderId="5" xfId="53" applyFont="1" applyBorder="1" applyAlignment="1">
      <alignment horizontal="left" vertical="top" wrapText="1"/>
    </xf>
    <xf numFmtId="0" fontId="12" fillId="0" borderId="7" xfId="53" applyFont="1" applyBorder="1" applyAlignment="1">
      <alignment horizontal="left" vertical="top" wrapText="1"/>
    </xf>
    <xf numFmtId="3" fontId="5" fillId="0" borderId="0" xfId="53" applyNumberFormat="1" applyFont="1" applyAlignment="1">
      <alignment horizontal="right"/>
    </xf>
    <xf numFmtId="0" fontId="7" fillId="0" borderId="3" xfId="53" applyFont="1" applyBorder="1" applyAlignment="1">
      <alignment horizontal="right" vertical="center" wrapText="1"/>
    </xf>
    <xf numFmtId="0" fontId="7" fillId="0" borderId="3" xfId="53" applyFont="1" applyBorder="1" applyAlignment="1">
      <alignment horizontal="left" vertical="center" wrapText="1"/>
    </xf>
    <xf numFmtId="2" fontId="2" fillId="0" borderId="0" xfId="53" applyNumberFormat="1"/>
    <xf numFmtId="164" fontId="2" fillId="0" borderId="0" xfId="53" applyNumberFormat="1"/>
    <xf numFmtId="0" fontId="2" fillId="0" borderId="3" xfId="53" applyBorder="1" applyAlignment="1">
      <alignment horizontal="left" vertical="top" wrapText="1"/>
    </xf>
    <xf numFmtId="0" fontId="12" fillId="0" borderId="5" xfId="53" applyFont="1" applyBorder="1" applyAlignment="1">
      <alignment horizontal="left" vertical="top" wrapText="1"/>
    </xf>
    <xf numFmtId="0" fontId="17" fillId="0" borderId="7" xfId="53" applyFont="1" applyBorder="1" applyAlignment="1">
      <alignment horizontal="left" vertical="center" wrapText="1"/>
    </xf>
    <xf numFmtId="0" fontId="9" fillId="0" borderId="5" xfId="53" applyFont="1" applyBorder="1" applyAlignment="1">
      <alignment vertical="center" wrapText="1"/>
    </xf>
    <xf numFmtId="0" fontId="16" fillId="0" borderId="4" xfId="53" applyFont="1" applyBorder="1" applyAlignment="1">
      <alignment horizontal="left" vertical="center" wrapText="1"/>
    </xf>
    <xf numFmtId="0" fontId="0" fillId="0" borderId="0" xfId="53" applyFont="1"/>
    <xf numFmtId="0" fontId="15" fillId="0" borderId="0" xfId="53" applyFont="1"/>
    <xf numFmtId="0" fontId="14" fillId="0" borderId="4" xfId="53" applyFont="1" applyBorder="1" applyAlignment="1">
      <alignment vertical="center"/>
    </xf>
    <xf numFmtId="0" fontId="13" fillId="3" borderId="4" xfId="53" applyFont="1" applyFill="1" applyBorder="1" applyAlignment="1">
      <alignment horizontal="right" vertical="center" wrapText="1"/>
    </xf>
    <xf numFmtId="0" fontId="13" fillId="0" borderId="4" xfId="53" applyFont="1" applyBorder="1" applyAlignment="1">
      <alignment horizontal="left" vertical="center" wrapText="1"/>
    </xf>
    <xf numFmtId="0" fontId="21" fillId="0" borderId="4" xfId="53" applyFont="1" applyBorder="1" applyAlignment="1">
      <alignment horizontal="left" vertical="top"/>
    </xf>
    <xf numFmtId="0" fontId="4" fillId="3" borderId="0" xfId="53" applyFont="1" applyFill="1" applyAlignment="1">
      <alignment horizontal="right" wrapText="1"/>
    </xf>
    <xf numFmtId="2" fontId="28" fillId="0" borderId="4" xfId="1" applyNumberFormat="1" applyFont="1" applyBorder="1" applyAlignment="1" applyProtection="1">
      <alignment horizontal="left" vertical="top"/>
      <protection hidden="1"/>
    </xf>
    <xf numFmtId="2" fontId="13" fillId="0" borderId="4" xfId="1" applyNumberFormat="1" applyFont="1" applyBorder="1" applyAlignment="1" applyProtection="1">
      <alignment horizontal="center" vertical="top" wrapText="1"/>
      <protection hidden="1"/>
    </xf>
    <xf numFmtId="2" fontId="14" fillId="0" borderId="4" xfId="1" applyNumberFormat="1" applyFont="1" applyBorder="1" applyAlignment="1" applyProtection="1">
      <alignment horizontal="center" vertical="top" wrapText="1"/>
      <protection hidden="1"/>
    </xf>
    <xf numFmtId="2" fontId="26" fillId="0" borderId="0" xfId="0" applyNumberFormat="1" applyFont="1" applyAlignment="1" applyProtection="1">
      <alignment horizontal="center" vertical="top" wrapText="1"/>
      <protection hidden="1"/>
    </xf>
    <xf numFmtId="2" fontId="26" fillId="10" borderId="1" xfId="1" applyNumberFormat="1" applyFont="1" applyFill="1" applyBorder="1" applyAlignment="1" applyProtection="1">
      <alignment horizontal="left" vertical="top" wrapText="1"/>
      <protection hidden="1"/>
    </xf>
    <xf numFmtId="2" fontId="4" fillId="10" borderId="1" xfId="1" applyNumberFormat="1" applyFont="1" applyFill="1" applyBorder="1" applyAlignment="1" applyProtection="1">
      <alignment horizontal="center" vertical="top" wrapText="1"/>
      <protection hidden="1"/>
    </xf>
    <xf numFmtId="2" fontId="2" fillId="10" borderId="1" xfId="1" applyNumberFormat="1" applyFill="1" applyBorder="1" applyAlignment="1" applyProtection="1">
      <alignment horizontal="center" vertical="top" wrapText="1"/>
      <protection hidden="1"/>
    </xf>
    <xf numFmtId="2" fontId="0" fillId="10" borderId="1" xfId="1" applyNumberFormat="1" applyFont="1" applyFill="1" applyBorder="1" applyAlignment="1" applyProtection="1">
      <alignment horizontal="center" vertical="top" wrapText="1"/>
      <protection hidden="1"/>
    </xf>
    <xf numFmtId="2" fontId="2" fillId="0" borderId="0" xfId="1" applyNumberFormat="1" applyAlignment="1" applyProtection="1">
      <alignment horizontal="center" vertical="top" wrapText="1"/>
      <protection hidden="1"/>
    </xf>
    <xf numFmtId="2" fontId="8" fillId="0" borderId="0" xfId="1" applyNumberFormat="1" applyFont="1" applyAlignment="1" applyProtection="1">
      <alignment horizontal="center" vertical="top" wrapText="1"/>
      <protection hidden="1"/>
    </xf>
    <xf numFmtId="2" fontId="0" fillId="0" borderId="0" xfId="0" applyNumberFormat="1" applyProtection="1">
      <protection hidden="1"/>
    </xf>
    <xf numFmtId="2" fontId="0" fillId="0" borderId="0" xfId="20" applyNumberFormat="1" applyFont="1" applyFill="1" applyBorder="1" applyAlignment="1" applyProtection="1">
      <alignment horizontal="center"/>
      <protection hidden="1"/>
    </xf>
    <xf numFmtId="2" fontId="4" fillId="0" borderId="0" xfId="20" applyNumberFormat="1" applyFont="1" applyFill="1" applyBorder="1" applyAlignment="1" applyProtection="1">
      <alignment horizontal="center"/>
      <protection hidden="1"/>
    </xf>
    <xf numFmtId="2" fontId="0" fillId="0" borderId="3" xfId="0" applyNumberFormat="1" applyBorder="1" applyProtection="1">
      <protection hidden="1"/>
    </xf>
    <xf numFmtId="2" fontId="0" fillId="0" borderId="12" xfId="0" applyNumberFormat="1" applyBorder="1" applyProtection="1">
      <protection hidden="1"/>
    </xf>
    <xf numFmtId="2" fontId="0" fillId="0" borderId="11" xfId="0" applyNumberFormat="1" applyBorder="1" applyAlignment="1" applyProtection="1">
      <alignment horizontal="left" vertical="top"/>
      <protection hidden="1"/>
    </xf>
    <xf numFmtId="2" fontId="0" fillId="0" borderId="12" xfId="0" applyNumberFormat="1" applyBorder="1" applyAlignment="1" applyProtection="1">
      <alignment horizontal="left" vertical="top"/>
      <protection hidden="1"/>
    </xf>
    <xf numFmtId="2" fontId="0" fillId="0" borderId="3" xfId="0" applyNumberFormat="1" applyBorder="1" applyAlignment="1" applyProtection="1">
      <alignment horizontal="left" vertical="top"/>
      <protection hidden="1"/>
    </xf>
    <xf numFmtId="2" fontId="0" fillId="3" borderId="3" xfId="0" applyNumberFormat="1" applyFill="1" applyBorder="1" applyAlignment="1" applyProtection="1">
      <alignment horizontal="left" vertical="top"/>
      <protection hidden="1"/>
    </xf>
    <xf numFmtId="167" fontId="0" fillId="0" borderId="3" xfId="20" applyNumberFormat="1" applyFont="1" applyBorder="1" applyAlignment="1" applyProtection="1">
      <alignment horizontal="center"/>
      <protection hidden="1"/>
    </xf>
    <xf numFmtId="2" fontId="0" fillId="0" borderId="1" xfId="0" applyNumberFormat="1" applyBorder="1" applyAlignment="1" applyProtection="1">
      <alignment horizontal="left" vertical="top"/>
      <protection hidden="1"/>
    </xf>
    <xf numFmtId="2" fontId="0" fillId="0" borderId="1" xfId="0" applyNumberFormat="1" applyBorder="1" applyProtection="1">
      <protection hidden="1"/>
    </xf>
    <xf numFmtId="2" fontId="0" fillId="0" borderId="1" xfId="0" applyNumberFormat="1" applyBorder="1" applyAlignment="1" applyProtection="1">
      <alignment horizontal="center"/>
      <protection hidden="1"/>
    </xf>
    <xf numFmtId="172" fontId="0" fillId="0" borderId="1" xfId="20" applyNumberFormat="1" applyFont="1" applyFill="1" applyBorder="1" applyAlignment="1" applyProtection="1">
      <alignment horizontal="center"/>
      <protection hidden="1"/>
    </xf>
    <xf numFmtId="172" fontId="0" fillId="0" borderId="0" xfId="20" applyNumberFormat="1" applyFont="1" applyFill="1" applyBorder="1" applyAlignment="1" applyProtection="1">
      <alignment horizontal="center"/>
      <protection hidden="1"/>
    </xf>
    <xf numFmtId="2" fontId="0" fillId="0" borderId="0" xfId="1" applyNumberFormat="1" applyFont="1" applyAlignment="1" applyProtection="1">
      <alignment horizontal="center" vertical="top" wrapText="1"/>
      <protection hidden="1"/>
    </xf>
    <xf numFmtId="167" fontId="0" fillId="0" borderId="0" xfId="20" applyNumberFormat="1" applyFont="1" applyFill="1" applyBorder="1" applyAlignment="1" applyProtection="1">
      <alignment horizontal="center"/>
      <protection hidden="1"/>
    </xf>
    <xf numFmtId="167" fontId="0" fillId="0" borderId="3" xfId="20" applyNumberFormat="1" applyFont="1" applyBorder="1" applyAlignment="1" applyProtection="1">
      <alignment horizontal="center" vertical="center"/>
      <protection hidden="1"/>
    </xf>
    <xf numFmtId="2" fontId="0" fillId="0" borderId="2" xfId="0" applyNumberFormat="1" applyBorder="1" applyProtection="1">
      <protection hidden="1"/>
    </xf>
    <xf numFmtId="2" fontId="0" fillId="0" borderId="2" xfId="0" applyNumberFormat="1" applyBorder="1" applyAlignment="1" applyProtection="1">
      <alignment horizontal="left" vertical="top"/>
      <protection hidden="1"/>
    </xf>
    <xf numFmtId="0" fontId="20" fillId="15" borderId="3" xfId="2" applyFill="1" applyBorder="1" applyAlignment="1">
      <alignment horizontal="center" wrapText="1"/>
    </xf>
    <xf numFmtId="0" fontId="20" fillId="0" borderId="3" xfId="2" applyFill="1" applyBorder="1" applyAlignment="1">
      <alignment horizontal="center" wrapText="1"/>
    </xf>
    <xf numFmtId="0" fontId="0" fillId="17" borderId="3" xfId="0" applyFill="1" applyBorder="1" applyAlignment="1">
      <alignment horizontal="center"/>
    </xf>
    <xf numFmtId="0" fontId="25" fillId="2" borderId="0" xfId="0" applyFont="1" applyFill="1" applyAlignment="1">
      <alignment wrapText="1"/>
    </xf>
    <xf numFmtId="168" fontId="20" fillId="0" borderId="1" xfId="2" applyNumberFormat="1" applyBorder="1" applyAlignment="1">
      <alignment horizontal="center" wrapText="1"/>
    </xf>
    <xf numFmtId="0" fontId="4" fillId="17" borderId="3" xfId="0" applyFont="1" applyFill="1" applyBorder="1" applyAlignment="1">
      <alignment horizontal="center"/>
    </xf>
    <xf numFmtId="0" fontId="4" fillId="18" borderId="1" xfId="1" applyFont="1" applyFill="1" applyBorder="1" applyAlignment="1">
      <alignment horizontal="center" wrapText="1"/>
    </xf>
    <xf numFmtId="37" fontId="4" fillId="18" borderId="3" xfId="0" applyNumberFormat="1" applyFont="1" applyFill="1" applyBorder="1" applyAlignment="1">
      <alignment horizontal="center"/>
    </xf>
    <xf numFmtId="37" fontId="4" fillId="18" borderId="3" xfId="0" applyNumberFormat="1" applyFont="1" applyFill="1" applyBorder="1" applyAlignment="1">
      <alignment horizontal="center" wrapText="1"/>
    </xf>
    <xf numFmtId="37" fontId="4" fillId="17" borderId="3" xfId="0" applyNumberFormat="1" applyFont="1" applyFill="1" applyBorder="1" applyAlignment="1">
      <alignment horizontal="center"/>
    </xf>
    <xf numFmtId="37" fontId="4" fillId="17" borderId="3" xfId="0" applyNumberFormat="1" applyFont="1" applyFill="1" applyBorder="1" applyAlignment="1">
      <alignment horizontal="center" wrapText="1"/>
    </xf>
    <xf numFmtId="0" fontId="0" fillId="17" borderId="13" xfId="0" applyFill="1" applyBorder="1" applyAlignment="1">
      <alignment horizontal="center"/>
    </xf>
    <xf numFmtId="0" fontId="8" fillId="17" borderId="3" xfId="0" applyFont="1" applyFill="1" applyBorder="1" applyAlignment="1">
      <alignment horizontal="center"/>
    </xf>
    <xf numFmtId="0" fontId="4" fillId="17" borderId="3" xfId="0" applyFont="1" applyFill="1" applyBorder="1" applyAlignment="1">
      <alignment horizontal="center" wrapText="1"/>
    </xf>
    <xf numFmtId="0" fontId="20" fillId="0" borderId="3" xfId="2" applyBorder="1" applyAlignment="1">
      <alignment horizontal="center" vertical="top" wrapText="1"/>
    </xf>
    <xf numFmtId="167" fontId="0" fillId="14" borderId="3" xfId="20" applyNumberFormat="1" applyFont="1" applyFill="1" applyBorder="1" applyAlignment="1" applyProtection="1">
      <alignment horizontal="center"/>
      <protection hidden="1"/>
    </xf>
    <xf numFmtId="2" fontId="0" fillId="14" borderId="3" xfId="0" applyNumberFormat="1" applyFill="1" applyBorder="1" applyAlignment="1" applyProtection="1">
      <alignment horizontal="left" vertical="top" wrapText="1"/>
      <protection hidden="1"/>
    </xf>
    <xf numFmtId="2" fontId="0" fillId="14" borderId="3" xfId="0" applyNumberFormat="1" applyFill="1" applyBorder="1" applyProtection="1">
      <protection hidden="1"/>
    </xf>
    <xf numFmtId="2" fontId="0" fillId="14" borderId="2" xfId="0" applyNumberFormat="1" applyFill="1" applyBorder="1" applyProtection="1">
      <protection hidden="1"/>
    </xf>
    <xf numFmtId="0" fontId="7" fillId="0" borderId="20" xfId="53" applyFont="1" applyBorder="1" applyAlignment="1">
      <alignment horizontal="left" vertical="top" wrapText="1"/>
    </xf>
    <xf numFmtId="0" fontId="0" fillId="10" borderId="0" xfId="0" applyFill="1" applyAlignment="1">
      <alignment vertical="top" wrapText="1"/>
    </xf>
    <xf numFmtId="0" fontId="20" fillId="0" borderId="0" xfId="2" applyAlignment="1">
      <alignment vertical="top" wrapText="1"/>
    </xf>
    <xf numFmtId="0" fontId="20" fillId="0" borderId="0" xfId="2" applyFill="1" applyAlignment="1">
      <alignment vertical="top" wrapText="1"/>
    </xf>
    <xf numFmtId="49" fontId="0" fillId="0" borderId="0" xfId="0" applyNumberFormat="1" applyAlignment="1">
      <alignment vertical="top" wrapText="1"/>
    </xf>
    <xf numFmtId="0" fontId="0" fillId="10" borderId="0" xfId="0" applyFill="1" applyAlignment="1">
      <alignment vertical="top"/>
    </xf>
    <xf numFmtId="0" fontId="20" fillId="0" borderId="0" xfId="2" quotePrefix="1" applyAlignment="1">
      <alignment vertical="top" wrapText="1"/>
    </xf>
    <xf numFmtId="0" fontId="61" fillId="0" borderId="0" xfId="53" applyFont="1"/>
    <xf numFmtId="0" fontId="0" fillId="0" borderId="3" xfId="53" applyFont="1" applyBorder="1" applyAlignment="1">
      <alignment horizontal="left" vertical="top" wrapText="1"/>
    </xf>
    <xf numFmtId="0" fontId="8" fillId="3" borderId="5" xfId="53" applyFont="1" applyFill="1" applyBorder="1" applyAlignment="1" applyProtection="1">
      <alignment horizontal="right" vertical="top" wrapText="1"/>
      <protection hidden="1"/>
    </xf>
    <xf numFmtId="0" fontId="2" fillId="0" borderId="5" xfId="53" applyBorder="1" applyAlignment="1" applyProtection="1">
      <alignment wrapText="1"/>
      <protection hidden="1"/>
    </xf>
    <xf numFmtId="3" fontId="8" fillId="3" borderId="3" xfId="53" applyNumberFormat="1" applyFont="1" applyFill="1" applyBorder="1" applyAlignment="1" applyProtection="1">
      <alignment horizontal="right" vertical="center" wrapText="1"/>
      <protection hidden="1"/>
    </xf>
    <xf numFmtId="3" fontId="2" fillId="0" borderId="3" xfId="53" applyNumberFormat="1" applyBorder="1" applyProtection="1">
      <protection hidden="1"/>
    </xf>
    <xf numFmtId="3" fontId="0" fillId="0" borderId="3" xfId="53" applyNumberFormat="1" applyFont="1" applyBorder="1" applyAlignment="1" applyProtection="1">
      <alignment horizontal="right"/>
      <protection hidden="1"/>
    </xf>
    <xf numFmtId="0" fontId="16" fillId="3" borderId="4" xfId="53" applyFont="1" applyFill="1" applyBorder="1" applyAlignment="1" applyProtection="1">
      <alignment horizontal="right" vertical="center" wrapText="1"/>
      <protection hidden="1"/>
    </xf>
    <xf numFmtId="0" fontId="55" fillId="0" borderId="4" xfId="53" applyFont="1" applyBorder="1" applyAlignment="1" applyProtection="1">
      <alignment horizontal="right" vertical="center" wrapText="1"/>
      <protection hidden="1"/>
    </xf>
    <xf numFmtId="0" fontId="9" fillId="0" borderId="4" xfId="53" applyFont="1" applyBorder="1" applyAlignment="1" applyProtection="1">
      <alignment vertical="center" wrapText="1"/>
      <protection hidden="1"/>
    </xf>
    <xf numFmtId="0" fontId="37" fillId="3" borderId="5" xfId="53" applyFont="1" applyFill="1" applyBorder="1" applyAlignment="1" applyProtection="1">
      <alignment horizontal="right" vertical="center" wrapText="1"/>
      <protection hidden="1"/>
    </xf>
    <xf numFmtId="0" fontId="9" fillId="0" borderId="5" xfId="53" applyFont="1" applyBorder="1" applyAlignment="1" applyProtection="1">
      <alignment vertical="center" wrapText="1"/>
      <protection hidden="1"/>
    </xf>
    <xf numFmtId="3" fontId="8" fillId="3" borderId="3" xfId="53" applyNumberFormat="1" applyFont="1" applyFill="1" applyBorder="1" applyAlignment="1" applyProtection="1">
      <alignment horizontal="right" vertical="top" wrapText="1"/>
      <protection hidden="1"/>
    </xf>
    <xf numFmtId="3" fontId="7" fillId="0" borderId="3" xfId="53" applyNumberFormat="1" applyFont="1" applyBorder="1" applyAlignment="1" applyProtection="1">
      <alignment vertical="center" wrapText="1"/>
      <protection hidden="1"/>
    </xf>
    <xf numFmtId="0" fontId="8" fillId="3" borderId="3" xfId="53" applyFont="1" applyFill="1" applyBorder="1" applyAlignment="1" applyProtection="1">
      <alignment horizontal="right" vertical="top" wrapText="1"/>
      <protection hidden="1"/>
    </xf>
    <xf numFmtId="0" fontId="8" fillId="3" borderId="3" xfId="53" applyFont="1" applyFill="1" applyBorder="1" applyAlignment="1" applyProtection="1">
      <alignment horizontal="right" vertical="center" wrapText="1"/>
      <protection hidden="1"/>
    </xf>
    <xf numFmtId="4" fontId="7" fillId="0" borderId="3" xfId="53" applyNumberFormat="1" applyFont="1" applyBorder="1" applyAlignment="1" applyProtection="1">
      <alignment vertical="center" wrapText="1"/>
      <protection hidden="1"/>
    </xf>
    <xf numFmtId="4" fontId="7" fillId="0" borderId="3" xfId="53" applyNumberFormat="1" applyFont="1" applyBorder="1" applyAlignment="1" applyProtection="1">
      <alignment horizontal="right" vertical="center" wrapText="1"/>
      <protection hidden="1"/>
    </xf>
    <xf numFmtId="0" fontId="17" fillId="3" borderId="7" xfId="53" applyFont="1" applyFill="1" applyBorder="1" applyAlignment="1" applyProtection="1">
      <alignment horizontal="right" vertical="center" wrapText="1"/>
      <protection hidden="1"/>
    </xf>
    <xf numFmtId="0" fontId="54" fillId="0" borderId="7" xfId="53" applyFont="1" applyBorder="1" applyAlignment="1" applyProtection="1">
      <alignment horizontal="right" vertical="center" wrapText="1"/>
      <protection hidden="1"/>
    </xf>
    <xf numFmtId="0" fontId="12" fillId="0" borderId="7" xfId="53" applyFont="1" applyBorder="1" applyAlignment="1" applyProtection="1">
      <alignment vertical="center" wrapText="1"/>
      <protection hidden="1"/>
    </xf>
    <xf numFmtId="0" fontId="38" fillId="3" borderId="5" xfId="53" applyFont="1" applyFill="1" applyBorder="1" applyAlignment="1" applyProtection="1">
      <alignment horizontal="right" vertical="top" wrapText="1"/>
      <protection hidden="1"/>
    </xf>
    <xf numFmtId="0" fontId="7" fillId="0" borderId="5" xfId="53" applyFont="1" applyBorder="1" applyAlignment="1" applyProtection="1">
      <alignment vertical="center" wrapText="1"/>
      <protection hidden="1"/>
    </xf>
    <xf numFmtId="0" fontId="2" fillId="0" borderId="3" xfId="53" applyBorder="1" applyProtection="1">
      <protection hidden="1"/>
    </xf>
    <xf numFmtId="9" fontId="8" fillId="3" borderId="3" xfId="53" applyNumberFormat="1" applyFont="1" applyFill="1" applyBorder="1" applyAlignment="1" applyProtection="1">
      <alignment horizontal="right" vertical="top" wrapText="1"/>
      <protection hidden="1"/>
    </xf>
    <xf numFmtId="9" fontId="2" fillId="0" borderId="3" xfId="53" applyNumberFormat="1" applyBorder="1" applyProtection="1">
      <protection hidden="1"/>
    </xf>
    <xf numFmtId="3" fontId="7" fillId="0" borderId="3" xfId="53" applyNumberFormat="1" applyFont="1" applyBorder="1" applyAlignment="1" applyProtection="1">
      <alignment horizontal="right" vertical="top" wrapText="1"/>
      <protection hidden="1"/>
    </xf>
    <xf numFmtId="3" fontId="8" fillId="14" borderId="3" xfId="53" applyNumberFormat="1" applyFont="1" applyFill="1" applyBorder="1" applyAlignment="1" applyProtection="1">
      <alignment horizontal="right" vertical="top" wrapText="1"/>
      <protection hidden="1"/>
    </xf>
    <xf numFmtId="3" fontId="8" fillId="3" borderId="1" xfId="53" applyNumberFormat="1" applyFont="1" applyFill="1" applyBorder="1" applyAlignment="1" applyProtection="1">
      <alignment horizontal="right" vertical="top" wrapText="1"/>
      <protection hidden="1"/>
    </xf>
    <xf numFmtId="3" fontId="2" fillId="0" borderId="1" xfId="53" applyNumberFormat="1" applyBorder="1" applyProtection="1">
      <protection hidden="1"/>
    </xf>
    <xf numFmtId="0" fontId="8" fillId="3" borderId="1" xfId="53" applyFont="1" applyFill="1" applyBorder="1" applyAlignment="1" applyProtection="1">
      <alignment horizontal="right" vertical="top" wrapText="1"/>
      <protection hidden="1"/>
    </xf>
    <xf numFmtId="0" fontId="2" fillId="0" borderId="1" xfId="53" applyBorder="1" applyProtection="1">
      <protection hidden="1"/>
    </xf>
    <xf numFmtId="165" fontId="8" fillId="3" borderId="3" xfId="53" applyNumberFormat="1" applyFont="1" applyFill="1" applyBorder="1" applyAlignment="1" applyProtection="1">
      <alignment horizontal="right" wrapText="1"/>
      <protection hidden="1"/>
    </xf>
    <xf numFmtId="165" fontId="2" fillId="0" borderId="3" xfId="53" applyNumberFormat="1" applyBorder="1" applyProtection="1">
      <protection hidden="1"/>
    </xf>
    <xf numFmtId="171" fontId="0" fillId="0" borderId="0" xfId="0" applyNumberFormat="1" applyProtection="1">
      <protection hidden="1"/>
    </xf>
    <xf numFmtId="2" fontId="4" fillId="3" borderId="3" xfId="53" applyNumberFormat="1" applyFont="1" applyFill="1" applyBorder="1" applyAlignment="1" applyProtection="1">
      <alignment horizontal="right" wrapText="1"/>
      <protection hidden="1"/>
    </xf>
    <xf numFmtId="4" fontId="2" fillId="0" borderId="3" xfId="53" applyNumberFormat="1" applyBorder="1" applyProtection="1">
      <protection hidden="1"/>
    </xf>
    <xf numFmtId="3" fontId="8" fillId="3" borderId="3" xfId="53" applyNumberFormat="1" applyFont="1" applyFill="1" applyBorder="1" applyAlignment="1" applyProtection="1">
      <alignment horizontal="right" wrapText="1"/>
      <protection hidden="1"/>
    </xf>
    <xf numFmtId="3" fontId="7" fillId="0" borderId="3" xfId="53" applyNumberFormat="1" applyFont="1" applyBorder="1" applyAlignment="1" applyProtection="1">
      <alignment horizontal="right" wrapText="1"/>
      <protection hidden="1"/>
    </xf>
    <xf numFmtId="3" fontId="0" fillId="0" borderId="3" xfId="53" applyNumberFormat="1" applyFont="1" applyBorder="1" applyProtection="1">
      <protection hidden="1"/>
    </xf>
    <xf numFmtId="169" fontId="8" fillId="3" borderId="3" xfId="53" applyNumberFormat="1" applyFont="1" applyFill="1" applyBorder="1" applyAlignment="1" applyProtection="1">
      <alignment horizontal="right" wrapText="1"/>
      <protection hidden="1"/>
    </xf>
    <xf numFmtId="2" fontId="8" fillId="3" borderId="3" xfId="53" applyNumberFormat="1" applyFont="1" applyFill="1" applyBorder="1" applyAlignment="1" applyProtection="1">
      <alignment horizontal="right" wrapText="1"/>
      <protection hidden="1"/>
    </xf>
    <xf numFmtId="0" fontId="38" fillId="3" borderId="7" xfId="53" applyFont="1" applyFill="1" applyBorder="1" applyAlignment="1" applyProtection="1">
      <alignment horizontal="right" vertical="top" wrapText="1"/>
      <protection hidden="1"/>
    </xf>
    <xf numFmtId="0" fontId="2" fillId="0" borderId="7" xfId="53" applyBorder="1" applyProtection="1">
      <protection hidden="1"/>
    </xf>
    <xf numFmtId="0" fontId="2" fillId="0" borderId="5" xfId="53" applyBorder="1" applyProtection="1">
      <protection hidden="1"/>
    </xf>
    <xf numFmtId="0" fontId="2" fillId="0" borderId="1" xfId="53" applyBorder="1" applyAlignment="1" applyProtection="1">
      <alignment horizontal="right"/>
      <protection hidden="1"/>
    </xf>
    <xf numFmtId="3" fontId="0" fillId="0" borderId="0" xfId="0" applyNumberFormat="1" applyProtection="1">
      <protection hidden="1"/>
    </xf>
    <xf numFmtId="3" fontId="4" fillId="3" borderId="3" xfId="0" applyNumberFormat="1" applyFont="1" applyFill="1" applyBorder="1" applyAlignment="1" applyProtection="1">
      <alignment horizontal="right" wrapText="1"/>
      <protection hidden="1"/>
    </xf>
    <xf numFmtId="3" fontId="0" fillId="0" borderId="16" xfId="0" applyNumberFormat="1" applyBorder="1" applyProtection="1">
      <protection hidden="1"/>
    </xf>
    <xf numFmtId="2" fontId="8" fillId="3" borderId="1" xfId="53" applyNumberFormat="1" applyFont="1" applyFill="1" applyBorder="1" applyAlignment="1" applyProtection="1">
      <alignment horizontal="right" wrapText="1"/>
      <protection hidden="1"/>
    </xf>
    <xf numFmtId="4" fontId="2" fillId="0" borderId="1" xfId="53" applyNumberFormat="1" applyBorder="1" applyProtection="1">
      <protection hidden="1"/>
    </xf>
    <xf numFmtId="4" fontId="8" fillId="3" borderId="3" xfId="53" applyNumberFormat="1" applyFont="1" applyFill="1" applyBorder="1" applyAlignment="1" applyProtection="1">
      <alignment horizontal="right" vertical="top" wrapText="1"/>
      <protection hidden="1"/>
    </xf>
    <xf numFmtId="165" fontId="8" fillId="17" borderId="1" xfId="53" applyNumberFormat="1" applyFont="1" applyFill="1" applyBorder="1" applyAlignment="1" applyProtection="1">
      <alignment horizontal="right" wrapText="1"/>
      <protection hidden="1"/>
    </xf>
    <xf numFmtId="165" fontId="7" fillId="0" borderId="1" xfId="53" applyNumberFormat="1" applyFont="1" applyBorder="1" applyAlignment="1" applyProtection="1">
      <alignment horizontal="right" wrapText="1"/>
      <protection hidden="1"/>
    </xf>
    <xf numFmtId="165" fontId="8" fillId="3" borderId="1" xfId="53" applyNumberFormat="1" applyFont="1" applyFill="1" applyBorder="1" applyAlignment="1" applyProtection="1">
      <alignment horizontal="right" wrapText="1"/>
      <protection hidden="1"/>
    </xf>
    <xf numFmtId="3" fontId="2" fillId="0" borderId="1" xfId="53" applyNumberFormat="1" applyBorder="1" applyAlignment="1" applyProtection="1">
      <alignment horizontal="right"/>
      <protection hidden="1"/>
    </xf>
    <xf numFmtId="0" fontId="7" fillId="0" borderId="3" xfId="53" applyFont="1" applyBorder="1" applyAlignment="1" applyProtection="1">
      <alignment vertical="center" wrapText="1"/>
      <protection hidden="1"/>
    </xf>
    <xf numFmtId="0" fontId="7" fillId="0" borderId="3" xfId="53" applyFont="1" applyBorder="1" applyAlignment="1" applyProtection="1">
      <alignment horizontal="right" vertical="center" wrapText="1"/>
      <protection hidden="1"/>
    </xf>
    <xf numFmtId="9" fontId="7" fillId="0" borderId="3" xfId="53" applyNumberFormat="1" applyFont="1" applyBorder="1" applyAlignment="1" applyProtection="1">
      <alignment vertical="center" wrapText="1"/>
      <protection hidden="1"/>
    </xf>
    <xf numFmtId="9" fontId="2" fillId="0" borderId="1" xfId="53" applyNumberFormat="1" applyBorder="1" applyAlignment="1" applyProtection="1">
      <alignment horizontal="right"/>
      <protection hidden="1"/>
    </xf>
    <xf numFmtId="3" fontId="7" fillId="0" borderId="3" xfId="53" applyNumberFormat="1" applyFont="1" applyBorder="1" applyAlignment="1" applyProtection="1">
      <alignment horizontal="right" vertical="center" wrapText="1"/>
      <protection hidden="1"/>
    </xf>
    <xf numFmtId="3" fontId="7" fillId="0" borderId="1" xfId="53" applyNumberFormat="1" applyFont="1" applyBorder="1" applyAlignment="1" applyProtection="1">
      <alignment wrapText="1"/>
      <protection hidden="1"/>
    </xf>
    <xf numFmtId="3" fontId="7" fillId="0" borderId="1" xfId="53" applyNumberFormat="1" applyFont="1" applyBorder="1" applyAlignment="1" applyProtection="1">
      <alignment horizontal="right" wrapText="1"/>
      <protection hidden="1"/>
    </xf>
    <xf numFmtId="9" fontId="7" fillId="0" borderId="3" xfId="53" applyNumberFormat="1" applyFont="1" applyBorder="1" applyAlignment="1" applyProtection="1">
      <alignment horizontal="right" wrapText="1"/>
      <protection hidden="1"/>
    </xf>
    <xf numFmtId="3" fontId="7" fillId="0" borderId="1" xfId="53" applyNumberFormat="1" applyFont="1" applyBorder="1" applyAlignment="1" applyProtection="1">
      <alignment vertical="center" wrapText="1"/>
      <protection hidden="1"/>
    </xf>
    <xf numFmtId="0" fontId="38" fillId="3" borderId="4" xfId="53" applyFont="1" applyFill="1" applyBorder="1" applyAlignment="1" applyProtection="1">
      <alignment horizontal="right" vertical="top" wrapText="1"/>
      <protection hidden="1"/>
    </xf>
    <xf numFmtId="0" fontId="7" fillId="0" borderId="4" xfId="53" applyFont="1" applyBorder="1" applyAlignment="1" applyProtection="1">
      <alignment vertical="center" wrapText="1"/>
      <protection hidden="1"/>
    </xf>
    <xf numFmtId="0" fontId="4" fillId="3" borderId="5" xfId="53" applyFont="1" applyFill="1" applyBorder="1" applyAlignment="1" applyProtection="1">
      <alignment horizontal="right" vertical="top" wrapText="1"/>
      <protection hidden="1"/>
    </xf>
    <xf numFmtId="0" fontId="7" fillId="0" borderId="1" xfId="53" applyFont="1" applyBorder="1" applyAlignment="1" applyProtection="1">
      <alignment horizontal="right" vertical="center" wrapText="1"/>
      <protection hidden="1"/>
    </xf>
    <xf numFmtId="0" fontId="4" fillId="3" borderId="3" xfId="53" applyFont="1" applyFill="1" applyBorder="1" applyAlignment="1" applyProtection="1">
      <alignment horizontal="right" wrapText="1"/>
      <protection hidden="1"/>
    </xf>
    <xf numFmtId="0" fontId="2" fillId="0" borderId="3" xfId="53" applyBorder="1" applyAlignment="1" applyProtection="1">
      <alignment horizontal="right"/>
      <protection hidden="1"/>
    </xf>
    <xf numFmtId="0" fontId="22" fillId="3" borderId="7" xfId="53" applyFont="1" applyFill="1" applyBorder="1" applyAlignment="1" applyProtection="1">
      <alignment horizontal="right" vertical="top" wrapText="1"/>
      <protection hidden="1"/>
    </xf>
    <xf numFmtId="0" fontId="7" fillId="0" borderId="7" xfId="53" applyFont="1" applyBorder="1" applyAlignment="1" applyProtection="1">
      <alignment vertical="center" wrapText="1"/>
      <protection hidden="1"/>
    </xf>
    <xf numFmtId="0" fontId="22" fillId="3" borderId="5" xfId="53" applyFont="1" applyFill="1" applyBorder="1" applyAlignment="1" applyProtection="1">
      <alignment horizontal="right" vertical="top" wrapText="1"/>
      <protection hidden="1"/>
    </xf>
    <xf numFmtId="9" fontId="8" fillId="3" borderId="3" xfId="53" applyNumberFormat="1" applyFont="1" applyFill="1" applyBorder="1" applyAlignment="1" applyProtection="1">
      <alignment horizontal="right" vertical="center" wrapText="1"/>
      <protection hidden="1"/>
    </xf>
    <xf numFmtId="0" fontId="22" fillId="3" borderId="1" xfId="53" applyFont="1" applyFill="1" applyBorder="1" applyAlignment="1" applyProtection="1">
      <alignment horizontal="right" vertical="top" wrapText="1"/>
      <protection hidden="1"/>
    </xf>
    <xf numFmtId="9" fontId="8" fillId="3" borderId="1" xfId="53" applyNumberFormat="1" applyFont="1" applyFill="1" applyBorder="1" applyAlignment="1" applyProtection="1">
      <alignment horizontal="right" vertical="top" wrapText="1"/>
      <protection hidden="1"/>
    </xf>
    <xf numFmtId="9" fontId="7" fillId="0" borderId="1" xfId="53" applyNumberFormat="1" applyFont="1" applyBorder="1" applyAlignment="1" applyProtection="1">
      <alignment vertical="center" wrapText="1"/>
      <protection hidden="1"/>
    </xf>
    <xf numFmtId="9" fontId="8" fillId="3" borderId="2" xfId="53" applyNumberFormat="1" applyFont="1" applyFill="1" applyBorder="1" applyAlignment="1" applyProtection="1">
      <alignment horizontal="right" vertical="center" wrapText="1"/>
      <protection hidden="1"/>
    </xf>
    <xf numFmtId="9" fontId="8" fillId="3" borderId="1" xfId="53" applyNumberFormat="1" applyFont="1" applyFill="1" applyBorder="1" applyAlignment="1" applyProtection="1">
      <alignment horizontal="right" vertical="center" wrapText="1"/>
      <protection hidden="1"/>
    </xf>
    <xf numFmtId="9" fontId="7" fillId="0" borderId="1" xfId="53" applyNumberFormat="1" applyFont="1" applyBorder="1" applyAlignment="1" applyProtection="1">
      <alignment horizontal="right" vertical="center" wrapText="1"/>
      <protection hidden="1"/>
    </xf>
    <xf numFmtId="0" fontId="7" fillId="0" borderId="1" xfId="53" applyFont="1" applyBorder="1" applyAlignment="1" applyProtection="1">
      <alignment vertical="center" wrapText="1"/>
      <protection hidden="1"/>
    </xf>
    <xf numFmtId="0" fontId="8" fillId="3" borderId="1" xfId="53" applyFont="1" applyFill="1" applyBorder="1" applyAlignment="1" applyProtection="1">
      <alignment horizontal="right" wrapText="1"/>
      <protection hidden="1"/>
    </xf>
    <xf numFmtId="0" fontId="7" fillId="0" borderId="1" xfId="53" applyFont="1" applyBorder="1" applyAlignment="1" applyProtection="1">
      <alignment wrapText="1"/>
      <protection hidden="1"/>
    </xf>
    <xf numFmtId="166" fontId="8" fillId="3" borderId="3" xfId="53" applyNumberFormat="1" applyFont="1" applyFill="1" applyBorder="1" applyAlignment="1" applyProtection="1">
      <alignment horizontal="right" wrapText="1"/>
      <protection hidden="1"/>
    </xf>
    <xf numFmtId="166" fontId="7" fillId="0" borderId="3" xfId="53" applyNumberFormat="1" applyFont="1" applyBorder="1" applyAlignment="1" applyProtection="1">
      <alignment wrapText="1"/>
      <protection hidden="1"/>
    </xf>
    <xf numFmtId="166" fontId="8" fillId="3" borderId="1" xfId="53" applyNumberFormat="1" applyFont="1" applyFill="1" applyBorder="1" applyAlignment="1" applyProtection="1">
      <alignment horizontal="right" wrapText="1"/>
      <protection hidden="1"/>
    </xf>
    <xf numFmtId="0" fontId="7" fillId="0" borderId="3" xfId="53" applyFont="1" applyBorder="1" applyAlignment="1" applyProtection="1">
      <alignment wrapText="1"/>
      <protection hidden="1"/>
    </xf>
    <xf numFmtId="0" fontId="8" fillId="3" borderId="3" xfId="53" applyFont="1" applyFill="1" applyBorder="1" applyAlignment="1" applyProtection="1">
      <alignment horizontal="right" wrapText="1"/>
      <protection hidden="1"/>
    </xf>
    <xf numFmtId="0" fontId="18" fillId="3" borderId="7" xfId="53" applyFont="1" applyFill="1" applyBorder="1" applyAlignment="1" applyProtection="1">
      <alignment horizontal="right" vertical="top" wrapText="1"/>
      <protection hidden="1"/>
    </xf>
    <xf numFmtId="0" fontId="19" fillId="0" borderId="7" xfId="53" applyFont="1" applyBorder="1" applyProtection="1">
      <protection hidden="1"/>
    </xf>
    <xf numFmtId="0" fontId="18" fillId="3" borderId="5" xfId="53" applyFont="1" applyFill="1" applyBorder="1" applyAlignment="1" applyProtection="1">
      <alignment horizontal="right" vertical="top" wrapText="1"/>
      <protection hidden="1"/>
    </xf>
    <xf numFmtId="0" fontId="19" fillId="0" borderId="5" xfId="53" applyFont="1" applyBorder="1" applyProtection="1">
      <protection hidden="1"/>
    </xf>
    <xf numFmtId="44" fontId="8" fillId="3" borderId="1" xfId="54" applyFont="1" applyFill="1" applyBorder="1" applyAlignment="1" applyProtection="1">
      <alignment horizontal="right" wrapText="1"/>
      <protection hidden="1"/>
    </xf>
    <xf numFmtId="44" fontId="2" fillId="0" borderId="1" xfId="54" applyFont="1" applyFill="1" applyBorder="1" applyAlignment="1" applyProtection="1">
      <protection hidden="1"/>
    </xf>
    <xf numFmtId="9" fontId="8" fillId="3" borderId="20" xfId="53" applyNumberFormat="1" applyFont="1" applyFill="1" applyBorder="1" applyAlignment="1" applyProtection="1">
      <alignment horizontal="right" vertical="top" wrapText="1"/>
      <protection hidden="1"/>
    </xf>
    <xf numFmtId="9" fontId="2" fillId="0" borderId="20" xfId="53" applyNumberFormat="1" applyBorder="1" applyProtection="1">
      <protection hidden="1"/>
    </xf>
    <xf numFmtId="9" fontId="8" fillId="3" borderId="1" xfId="53" applyNumberFormat="1" applyFont="1" applyFill="1" applyBorder="1" applyAlignment="1" applyProtection="1">
      <alignment horizontal="right" wrapText="1"/>
      <protection hidden="1"/>
    </xf>
    <xf numFmtId="0" fontId="28" fillId="0" borderId="4" xfId="1" applyFont="1" applyBorder="1" applyAlignment="1" applyProtection="1">
      <alignment horizontal="left" vertical="top"/>
      <protection hidden="1"/>
    </xf>
    <xf numFmtId="0" fontId="13" fillId="0" borderId="4" xfId="1" applyFont="1" applyBorder="1" applyAlignment="1" applyProtection="1">
      <alignment horizontal="center" vertical="top" wrapText="1"/>
      <protection hidden="1"/>
    </xf>
    <xf numFmtId="0" fontId="14" fillId="0" borderId="4" xfId="1" applyFont="1" applyBorder="1" applyAlignment="1" applyProtection="1">
      <alignment horizontal="center" vertical="top" wrapText="1"/>
      <protection hidden="1"/>
    </xf>
    <xf numFmtId="0" fontId="26" fillId="0" borderId="4" xfId="0" applyFont="1" applyBorder="1" applyAlignment="1" applyProtection="1">
      <alignment horizontal="center" vertical="top" wrapText="1"/>
      <protection hidden="1"/>
    </xf>
    <xf numFmtId="0" fontId="26" fillId="0" borderId="0" xfId="0" applyFont="1" applyAlignment="1" applyProtection="1">
      <alignment horizontal="center" vertical="top" wrapText="1"/>
      <protection hidden="1"/>
    </xf>
    <xf numFmtId="0" fontId="0" fillId="0" borderId="0" xfId="0" applyProtection="1">
      <protection hidden="1"/>
    </xf>
    <xf numFmtId="0" fontId="26" fillId="10" borderId="1" xfId="1" applyFont="1" applyFill="1" applyBorder="1" applyAlignment="1" applyProtection="1">
      <alignment horizontal="left" vertical="top" wrapText="1"/>
      <protection hidden="1"/>
    </xf>
    <xf numFmtId="0" fontId="4" fillId="10" borderId="1" xfId="1" applyFont="1" applyFill="1" applyBorder="1" applyAlignment="1" applyProtection="1">
      <alignment horizontal="center" vertical="top" wrapText="1"/>
      <protection hidden="1"/>
    </xf>
    <xf numFmtId="0" fontId="7" fillId="10" borderId="1" xfId="1" applyFont="1" applyFill="1" applyBorder="1" applyAlignment="1" applyProtection="1">
      <alignment horizontal="center" wrapText="1"/>
      <protection hidden="1"/>
    </xf>
    <xf numFmtId="0" fontId="2" fillId="10" borderId="1" xfId="1" applyFill="1" applyBorder="1" applyAlignment="1" applyProtection="1">
      <alignment horizontal="center" vertical="top" wrapText="1"/>
      <protection hidden="1"/>
    </xf>
    <xf numFmtId="0" fontId="0" fillId="10" borderId="1" xfId="0" applyFill="1" applyBorder="1" applyAlignment="1" applyProtection="1">
      <alignment horizontal="center" vertical="top" wrapText="1"/>
      <protection hidden="1"/>
    </xf>
    <xf numFmtId="0" fontId="0" fillId="0" borderId="0" xfId="0" applyAlignment="1" applyProtection="1">
      <alignment vertical="top"/>
      <protection hidden="1"/>
    </xf>
    <xf numFmtId="0" fontId="7" fillId="0" borderId="3" xfId="1" applyFont="1" applyBorder="1" applyAlignment="1" applyProtection="1">
      <alignment horizontal="left" vertical="top"/>
      <protection hidden="1"/>
    </xf>
    <xf numFmtId="3" fontId="4" fillId="0" borderId="3" xfId="1" applyNumberFormat="1" applyFont="1" applyBorder="1" applyAlignment="1" applyProtection="1">
      <alignment horizontal="right" vertical="top" wrapText="1"/>
      <protection hidden="1"/>
    </xf>
    <xf numFmtId="2" fontId="2" fillId="0" borderId="3" xfId="1" applyNumberFormat="1" applyBorder="1" applyAlignment="1" applyProtection="1">
      <alignment horizontal="center" vertical="top" wrapText="1"/>
      <protection hidden="1"/>
    </xf>
    <xf numFmtId="2" fontId="0" fillId="0" borderId="3" xfId="0" applyNumberFormat="1" applyBorder="1" applyAlignment="1" applyProtection="1">
      <alignment horizontal="center" vertical="top" wrapText="1"/>
      <protection hidden="1"/>
    </xf>
    <xf numFmtId="0" fontId="0" fillId="0" borderId="3" xfId="0" applyBorder="1" applyProtection="1">
      <protection hidden="1"/>
    </xf>
    <xf numFmtId="0" fontId="0" fillId="0" borderId="0" xfId="0" applyAlignment="1" applyProtection="1">
      <alignment horizontal="center"/>
      <protection hidden="1"/>
    </xf>
    <xf numFmtId="21" fontId="0" fillId="0" borderId="0" xfId="0" applyNumberFormat="1" applyAlignment="1" applyProtection="1">
      <alignment horizontal="center"/>
      <protection hidden="1"/>
    </xf>
    <xf numFmtId="20" fontId="0" fillId="0" borderId="0" xfId="0" applyNumberFormat="1" applyAlignment="1" applyProtection="1">
      <alignment horizontal="center"/>
      <protection hidden="1"/>
    </xf>
    <xf numFmtId="3" fontId="4" fillId="0" borderId="3" xfId="0" applyNumberFormat="1" applyFont="1" applyBorder="1" applyAlignment="1" applyProtection="1">
      <alignment horizontal="right" vertical="top" wrapText="1"/>
      <protection hidden="1"/>
    </xf>
    <xf numFmtId="9" fontId="0" fillId="0" borderId="3" xfId="0" applyNumberFormat="1" applyBorder="1" applyAlignment="1" applyProtection="1">
      <alignment horizontal="center"/>
      <protection hidden="1"/>
    </xf>
    <xf numFmtId="9" fontId="0" fillId="0" borderId="3" xfId="0" applyNumberFormat="1" applyBorder="1" applyAlignment="1" applyProtection="1">
      <alignment horizontal="center" vertical="top" wrapText="1"/>
      <protection hidden="1"/>
    </xf>
    <xf numFmtId="0" fontId="5" fillId="0" borderId="0" xfId="0" applyFont="1" applyProtection="1">
      <protection hidden="1"/>
    </xf>
    <xf numFmtId="0" fontId="7" fillId="10" borderId="1" xfId="1" applyFont="1" applyFill="1" applyBorder="1" applyAlignment="1" applyProtection="1">
      <alignment horizontal="center" vertical="top" wrapText="1"/>
      <protection hidden="1"/>
    </xf>
    <xf numFmtId="0" fontId="4" fillId="10" borderId="1" xfId="0" applyFont="1" applyFill="1" applyBorder="1" applyAlignment="1" applyProtection="1">
      <alignment horizontal="center" vertical="top" wrapText="1"/>
      <protection hidden="1"/>
    </xf>
    <xf numFmtId="167" fontId="4" fillId="14" borderId="3" xfId="0" applyNumberFormat="1" applyFont="1" applyFill="1" applyBorder="1" applyAlignment="1" applyProtection="1">
      <alignment horizontal="center" vertical="top" wrapText="1"/>
      <protection hidden="1"/>
    </xf>
    <xf numFmtId="167" fontId="0" fillId="0" borderId="3" xfId="0" applyNumberFormat="1" applyBorder="1" applyAlignment="1" applyProtection="1">
      <alignment horizontal="center"/>
      <protection hidden="1"/>
    </xf>
    <xf numFmtId="167" fontId="4" fillId="14" borderId="3" xfId="0" applyNumberFormat="1" applyFont="1" applyFill="1" applyBorder="1" applyAlignment="1" applyProtection="1">
      <alignment horizontal="center"/>
      <protection hidden="1"/>
    </xf>
    <xf numFmtId="9" fontId="4" fillId="14" borderId="3" xfId="0" applyNumberFormat="1" applyFont="1" applyFill="1" applyBorder="1" applyAlignment="1" applyProtection="1">
      <alignment horizontal="center"/>
      <protection hidden="1"/>
    </xf>
    <xf numFmtId="173" fontId="0" fillId="0" borderId="0" xfId="0" applyNumberFormat="1" applyProtection="1">
      <protection hidden="1"/>
    </xf>
    <xf numFmtId="0" fontId="0" fillId="14" borderId="0" xfId="0" applyFill="1" applyProtection="1">
      <protection hidden="1"/>
    </xf>
    <xf numFmtId="0" fontId="0" fillId="0" borderId="4" xfId="0" applyBorder="1" applyAlignment="1" applyProtection="1">
      <alignment horizontal="center" vertical="top" wrapText="1"/>
      <protection hidden="1"/>
    </xf>
    <xf numFmtId="0" fontId="23" fillId="10" borderId="1" xfId="1" applyFont="1" applyFill="1" applyBorder="1" applyAlignment="1" applyProtection="1">
      <alignment horizontal="left" wrapText="1"/>
      <protection hidden="1"/>
    </xf>
    <xf numFmtId="0" fontId="4" fillId="10" borderId="1" xfId="1" applyFont="1" applyFill="1" applyBorder="1" applyAlignment="1" applyProtection="1">
      <alignment horizontal="center" wrapText="1"/>
      <protection hidden="1"/>
    </xf>
    <xf numFmtId="0" fontId="2" fillId="10" borderId="1" xfId="1" applyFill="1" applyBorder="1" applyAlignment="1" applyProtection="1">
      <alignment horizontal="center" wrapText="1"/>
      <protection hidden="1"/>
    </xf>
    <xf numFmtId="0" fontId="0" fillId="10" borderId="1" xfId="0" applyFill="1" applyBorder="1" applyAlignment="1" applyProtection="1">
      <alignment horizontal="center" wrapText="1"/>
      <protection hidden="1"/>
    </xf>
    <xf numFmtId="0" fontId="4" fillId="10" borderId="1" xfId="0" applyFont="1" applyFill="1" applyBorder="1" applyAlignment="1" applyProtection="1">
      <alignment horizontal="center" wrapText="1"/>
      <protection hidden="1"/>
    </xf>
    <xf numFmtId="0" fontId="8" fillId="3" borderId="3" xfId="1" applyFont="1" applyFill="1" applyBorder="1" applyAlignment="1" applyProtection="1">
      <alignment horizontal="left" vertical="top" wrapText="1"/>
      <protection hidden="1"/>
    </xf>
    <xf numFmtId="3" fontId="8" fillId="18" borderId="3" xfId="1" applyNumberFormat="1" applyFont="1" applyFill="1" applyBorder="1" applyAlignment="1" applyProtection="1">
      <alignment horizontal="center" vertical="top" wrapText="1"/>
      <protection hidden="1"/>
    </xf>
    <xf numFmtId="3" fontId="4" fillId="3" borderId="3" xfId="1" applyNumberFormat="1" applyFont="1" applyFill="1" applyBorder="1" applyAlignment="1" applyProtection="1">
      <alignment horizontal="center" vertical="top" wrapText="1"/>
      <protection hidden="1"/>
    </xf>
    <xf numFmtId="3" fontId="4" fillId="3" borderId="3" xfId="0" applyNumberFormat="1" applyFont="1" applyFill="1" applyBorder="1" applyAlignment="1" applyProtection="1">
      <alignment horizontal="center" vertical="top" wrapText="1"/>
      <protection hidden="1"/>
    </xf>
    <xf numFmtId="0" fontId="4" fillId="3" borderId="1" xfId="0" applyFont="1" applyFill="1" applyBorder="1" applyProtection="1">
      <protection hidden="1"/>
    </xf>
    <xf numFmtId="3" fontId="4" fillId="18" borderId="1" xfId="0" applyNumberFormat="1" applyFont="1" applyFill="1" applyBorder="1" applyAlignment="1" applyProtection="1">
      <alignment horizontal="center"/>
      <protection hidden="1"/>
    </xf>
    <xf numFmtId="3" fontId="4" fillId="3" borderId="1" xfId="0" applyNumberFormat="1" applyFont="1" applyFill="1" applyBorder="1" applyAlignment="1" applyProtection="1">
      <alignment horizontal="center" vertical="top" wrapText="1"/>
      <protection hidden="1"/>
    </xf>
    <xf numFmtId="0" fontId="0" fillId="0" borderId="1" xfId="0" applyBorder="1" applyProtection="1">
      <protection hidden="1"/>
    </xf>
    <xf numFmtId="3" fontId="4" fillId="0" borderId="1" xfId="0" applyNumberFormat="1" applyFont="1" applyBorder="1" applyAlignment="1" applyProtection="1">
      <alignment horizontal="center" vertical="top" wrapText="1"/>
      <protection hidden="1"/>
    </xf>
    <xf numFmtId="3" fontId="0" fillId="0" borderId="1" xfId="0" applyNumberFormat="1" applyBorder="1" applyAlignment="1" applyProtection="1">
      <alignment horizontal="center" vertical="top" wrapText="1"/>
      <protection hidden="1"/>
    </xf>
    <xf numFmtId="3" fontId="4" fillId="18" borderId="3" xfId="0" applyNumberFormat="1" applyFont="1" applyFill="1" applyBorder="1" applyAlignment="1" applyProtection="1">
      <alignment horizontal="center"/>
      <protection hidden="1"/>
    </xf>
    <xf numFmtId="3" fontId="4" fillId="0" borderId="3" xfId="0" applyNumberFormat="1" applyFont="1" applyBorder="1" applyAlignment="1" applyProtection="1">
      <alignment horizontal="center" vertical="top" wrapText="1"/>
      <protection hidden="1"/>
    </xf>
    <xf numFmtId="3" fontId="0" fillId="0" borderId="3" xfId="0" applyNumberFormat="1" applyBorder="1" applyAlignment="1" applyProtection="1">
      <alignment horizontal="center" vertical="top" wrapText="1"/>
      <protection hidden="1"/>
    </xf>
    <xf numFmtId="0" fontId="25" fillId="0" borderId="3" xfId="0" applyFont="1" applyBorder="1" applyProtection="1">
      <protection hidden="1"/>
    </xf>
    <xf numFmtId="0" fontId="31" fillId="0" borderId="2" xfId="0" applyFont="1" applyBorder="1" applyAlignment="1" applyProtection="1">
      <alignment horizontal="center"/>
      <protection hidden="1"/>
    </xf>
    <xf numFmtId="0" fontId="57" fillId="0" borderId="2" xfId="0" applyFont="1" applyBorder="1" applyAlignment="1" applyProtection="1">
      <alignment horizontal="center"/>
      <protection hidden="1"/>
    </xf>
    <xf numFmtId="0" fontId="31" fillId="0" borderId="3" xfId="0" applyFont="1" applyBorder="1" applyAlignment="1" applyProtection="1">
      <alignment horizontal="center"/>
      <protection hidden="1"/>
    </xf>
    <xf numFmtId="0" fontId="57" fillId="0" borderId="3"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57" fillId="0" borderId="1" xfId="0" applyFont="1" applyBorder="1" applyAlignment="1" applyProtection="1">
      <alignment horizontal="center"/>
      <protection hidden="1"/>
    </xf>
    <xf numFmtId="3" fontId="4" fillId="18" borderId="0" xfId="0" applyNumberFormat="1" applyFont="1" applyFill="1" applyAlignment="1" applyProtection="1">
      <alignment horizontal="center" vertical="top" wrapText="1"/>
      <protection hidden="1"/>
    </xf>
    <xf numFmtId="3" fontId="4" fillId="0" borderId="0" xfId="0" applyNumberFormat="1" applyFont="1" applyAlignment="1" applyProtection="1">
      <alignment horizontal="center" vertical="top" wrapText="1"/>
      <protection hidden="1"/>
    </xf>
    <xf numFmtId="3" fontId="0" fillId="0" borderId="0" xfId="0" applyNumberFormat="1" applyAlignment="1" applyProtection="1">
      <alignment horizontal="center" vertical="top" wrapText="1"/>
      <protection hidden="1"/>
    </xf>
    <xf numFmtId="0" fontId="0" fillId="0" borderId="3" xfId="0" applyBorder="1" applyAlignment="1" applyProtection="1">
      <alignment horizontal="center"/>
      <protection hidden="1"/>
    </xf>
    <xf numFmtId="0" fontId="25" fillId="0" borderId="1" xfId="0" applyFont="1" applyBorder="1" applyProtection="1">
      <protection hidden="1"/>
    </xf>
    <xf numFmtId="3" fontId="4" fillId="18" borderId="3" xfId="0" applyNumberFormat="1" applyFont="1" applyFill="1" applyBorder="1" applyAlignment="1" applyProtection="1">
      <alignment horizontal="center" vertical="top" wrapText="1"/>
      <protection hidden="1"/>
    </xf>
    <xf numFmtId="9" fontId="4" fillId="14" borderId="4" xfId="0" applyNumberFormat="1" applyFont="1" applyFill="1" applyBorder="1" applyAlignment="1" applyProtection="1">
      <alignment horizontal="right"/>
      <protection hidden="1"/>
    </xf>
    <xf numFmtId="9" fontId="4" fillId="18" borderId="4" xfId="0" applyNumberFormat="1" applyFont="1" applyFill="1" applyBorder="1" applyAlignment="1" applyProtection="1">
      <alignment horizontal="center"/>
      <protection hidden="1"/>
    </xf>
    <xf numFmtId="9" fontId="4" fillId="3" borderId="4" xfId="0" applyNumberFormat="1" applyFont="1" applyFill="1" applyBorder="1" applyAlignment="1" applyProtection="1">
      <alignment horizontal="center" vertical="top" wrapText="1"/>
      <protection hidden="1"/>
    </xf>
    <xf numFmtId="0" fontId="8" fillId="3" borderId="4" xfId="1" applyFont="1" applyFill="1" applyBorder="1" applyAlignment="1" applyProtection="1">
      <alignment horizontal="right" vertical="top" wrapText="1"/>
      <protection hidden="1"/>
    </xf>
    <xf numFmtId="3" fontId="8" fillId="18" borderId="4" xfId="1" applyNumberFormat="1" applyFont="1" applyFill="1" applyBorder="1" applyAlignment="1" applyProtection="1">
      <alignment horizontal="center" vertical="top" wrapText="1"/>
      <protection hidden="1"/>
    </xf>
    <xf numFmtId="3" fontId="4" fillId="3" borderId="4" xfId="1" applyNumberFormat="1" applyFont="1" applyFill="1" applyBorder="1" applyAlignment="1" applyProtection="1">
      <alignment horizontal="center" vertical="top" wrapText="1"/>
      <protection hidden="1"/>
    </xf>
    <xf numFmtId="3" fontId="4" fillId="3" borderId="4" xfId="0" applyNumberFormat="1" applyFont="1" applyFill="1" applyBorder="1" applyAlignment="1" applyProtection="1">
      <alignment horizontal="center" vertical="top" wrapText="1"/>
      <protection hidden="1"/>
    </xf>
    <xf numFmtId="0" fontId="4" fillId="0" borderId="0" xfId="0" applyFont="1" applyProtection="1">
      <protection hidden="1"/>
    </xf>
    <xf numFmtId="0" fontId="5" fillId="15" borderId="0" xfId="0" applyFont="1" applyFill="1" applyProtection="1">
      <protection hidden="1"/>
    </xf>
    <xf numFmtId="0" fontId="0" fillId="0" borderId="0" xfId="0" applyAlignment="1" applyProtection="1">
      <alignment horizontal="center" vertical="top" wrapText="1"/>
      <protection hidden="1"/>
    </xf>
    <xf numFmtId="0" fontId="7" fillId="0" borderId="3" xfId="1" applyFont="1" applyBorder="1" applyAlignment="1" applyProtection="1">
      <alignment horizontal="left" vertical="top" wrapText="1"/>
      <protection hidden="1"/>
    </xf>
    <xf numFmtId="0" fontId="8" fillId="20" borderId="3" xfId="1" applyFont="1" applyFill="1" applyBorder="1" applyAlignment="1" applyProtection="1">
      <alignment horizontal="center" vertical="top" wrapText="1"/>
      <protection hidden="1"/>
    </xf>
    <xf numFmtId="3" fontId="2" fillId="0" borderId="3" xfId="1" applyNumberFormat="1" applyBorder="1" applyAlignment="1" applyProtection="1">
      <alignment horizontal="center" vertical="top" wrapText="1"/>
      <protection hidden="1"/>
    </xf>
    <xf numFmtId="0" fontId="4" fillId="20" borderId="1" xfId="0" applyFont="1" applyFill="1" applyBorder="1" applyAlignment="1" applyProtection="1">
      <alignment horizontal="center"/>
      <protection hidden="1"/>
    </xf>
    <xf numFmtId="0" fontId="4" fillId="20" borderId="3" xfId="0" applyFont="1" applyFill="1" applyBorder="1" applyAlignment="1" applyProtection="1">
      <alignment horizontal="center"/>
      <protection hidden="1"/>
    </xf>
    <xf numFmtId="3" fontId="0" fillId="0" borderId="3" xfId="0" applyNumberFormat="1" applyBorder="1" applyAlignment="1" applyProtection="1">
      <alignment horizontal="center"/>
      <protection hidden="1"/>
    </xf>
    <xf numFmtId="0" fontId="25" fillId="0" borderId="7" xfId="0" applyFont="1" applyBorder="1" applyProtection="1">
      <protection hidden="1"/>
    </xf>
    <xf numFmtId="0" fontId="4" fillId="20" borderId="7" xfId="0" applyFont="1" applyFill="1" applyBorder="1" applyAlignment="1" applyProtection="1">
      <alignment horizontal="center"/>
      <protection hidden="1"/>
    </xf>
    <xf numFmtId="3" fontId="4" fillId="3" borderId="7" xfId="0" applyNumberFormat="1" applyFont="1" applyFill="1" applyBorder="1" applyAlignment="1" applyProtection="1">
      <alignment horizontal="center" vertical="top" wrapText="1"/>
      <protection hidden="1"/>
    </xf>
    <xf numFmtId="3" fontId="0" fillId="0" borderId="7" xfId="0" applyNumberFormat="1" applyBorder="1" applyAlignment="1" applyProtection="1">
      <alignment horizontal="center" vertical="top" wrapText="1"/>
      <protection hidden="1"/>
    </xf>
    <xf numFmtId="3" fontId="0" fillId="0" borderId="7" xfId="0" applyNumberFormat="1" applyBorder="1" applyAlignment="1" applyProtection="1">
      <alignment horizontal="center"/>
      <protection hidden="1"/>
    </xf>
    <xf numFmtId="3" fontId="0" fillId="0" borderId="4" xfId="0" applyNumberFormat="1" applyBorder="1" applyAlignment="1" applyProtection="1">
      <alignment horizontal="center" vertical="top" wrapText="1"/>
      <protection hidden="1"/>
    </xf>
    <xf numFmtId="0" fontId="4" fillId="0" borderId="4" xfId="0" applyFont="1" applyBorder="1" applyProtection="1">
      <protection hidden="1"/>
    </xf>
    <xf numFmtId="9" fontId="4" fillId="20" borderId="4" xfId="0" applyNumberFormat="1" applyFont="1" applyFill="1" applyBorder="1" applyAlignment="1" applyProtection="1">
      <alignment horizontal="center"/>
      <protection hidden="1"/>
    </xf>
    <xf numFmtId="9" fontId="4" fillId="0" borderId="4" xfId="0" applyNumberFormat="1" applyFont="1" applyBorder="1" applyAlignment="1" applyProtection="1">
      <alignment horizontal="center" vertical="top" wrapText="1"/>
      <protection hidden="1"/>
    </xf>
    <xf numFmtId="9" fontId="4" fillId="0" borderId="4" xfId="0" applyNumberFormat="1" applyFont="1" applyBorder="1" applyAlignment="1" applyProtection="1">
      <alignment horizontal="center"/>
      <protection hidden="1"/>
    </xf>
    <xf numFmtId="0" fontId="4" fillId="3" borderId="4" xfId="0" applyFont="1" applyFill="1" applyBorder="1" applyProtection="1">
      <protection hidden="1"/>
    </xf>
    <xf numFmtId="3" fontId="4" fillId="20" borderId="4" xfId="0" applyNumberFormat="1" applyFont="1" applyFill="1" applyBorder="1" applyAlignment="1" applyProtection="1">
      <alignment horizontal="center"/>
      <protection hidden="1"/>
    </xf>
    <xf numFmtId="3" fontId="4" fillId="3" borderId="4" xfId="0" applyNumberFormat="1" applyFont="1" applyFill="1" applyBorder="1" applyAlignment="1" applyProtection="1">
      <alignment horizontal="center"/>
      <protection hidden="1"/>
    </xf>
    <xf numFmtId="0" fontId="0" fillId="0" borderId="4" xfId="0" applyBorder="1" applyProtection="1">
      <protection hidden="1"/>
    </xf>
    <xf numFmtId="166" fontId="8" fillId="20" borderId="3" xfId="1" applyNumberFormat="1" applyFont="1" applyFill="1" applyBorder="1" applyAlignment="1" applyProtection="1">
      <alignment horizontal="center" vertical="top" wrapText="1"/>
      <protection hidden="1"/>
    </xf>
    <xf numFmtId="166" fontId="4" fillId="3" borderId="3" xfId="1" applyNumberFormat="1" applyFont="1" applyFill="1" applyBorder="1" applyAlignment="1" applyProtection="1">
      <alignment horizontal="center" vertical="top" wrapText="1"/>
      <protection hidden="1"/>
    </xf>
    <xf numFmtId="166" fontId="2" fillId="0" borderId="3" xfId="18" applyNumberFormat="1" applyFont="1" applyFill="1" applyBorder="1" applyAlignment="1" applyProtection="1">
      <alignment horizontal="center" vertical="top" wrapText="1"/>
      <protection hidden="1"/>
    </xf>
    <xf numFmtId="166" fontId="2" fillId="0" borderId="3" xfId="1" applyNumberFormat="1" applyBorder="1" applyAlignment="1" applyProtection="1">
      <alignment horizontal="center" vertical="top" wrapText="1"/>
      <protection hidden="1"/>
    </xf>
    <xf numFmtId="166" fontId="0" fillId="0" borderId="3" xfId="0" applyNumberFormat="1" applyBorder="1" applyAlignment="1" applyProtection="1">
      <alignment horizontal="center" vertical="top" wrapText="1"/>
      <protection hidden="1"/>
    </xf>
    <xf numFmtId="166" fontId="4" fillId="3" borderId="3" xfId="0" applyNumberFormat="1" applyFont="1" applyFill="1" applyBorder="1" applyAlignment="1" applyProtection="1">
      <alignment horizontal="center" vertical="top" wrapText="1"/>
      <protection hidden="1"/>
    </xf>
    <xf numFmtId="0" fontId="0" fillId="0" borderId="7" xfId="0" applyBorder="1" applyProtection="1">
      <protection hidden="1"/>
    </xf>
    <xf numFmtId="166" fontId="4" fillId="20" borderId="7" xfId="0" applyNumberFormat="1" applyFont="1" applyFill="1" applyBorder="1" applyAlignment="1" applyProtection="1">
      <alignment horizontal="center"/>
      <protection hidden="1"/>
    </xf>
    <xf numFmtId="166" fontId="4" fillId="3" borderId="7" xfId="0" applyNumberFormat="1" applyFont="1" applyFill="1" applyBorder="1" applyAlignment="1" applyProtection="1">
      <alignment horizontal="center" vertical="top" wrapText="1"/>
      <protection hidden="1"/>
    </xf>
    <xf numFmtId="166" fontId="0" fillId="0" borderId="7" xfId="0" applyNumberFormat="1" applyBorder="1" applyAlignment="1" applyProtection="1">
      <alignment horizontal="center" vertical="top" wrapText="1"/>
      <protection hidden="1"/>
    </xf>
    <xf numFmtId="166" fontId="8" fillId="0" borderId="7" xfId="1" applyNumberFormat="1" applyFont="1" applyBorder="1" applyAlignment="1" applyProtection="1">
      <alignment horizontal="center" vertical="top" wrapText="1"/>
      <protection hidden="1"/>
    </xf>
    <xf numFmtId="166" fontId="4" fillId="0" borderId="7" xfId="1" applyNumberFormat="1" applyFont="1" applyBorder="1" applyAlignment="1" applyProtection="1">
      <alignment horizontal="center" vertical="top" wrapText="1"/>
      <protection hidden="1"/>
    </xf>
    <xf numFmtId="166" fontId="4" fillId="20" borderId="4" xfId="0" applyNumberFormat="1" applyFont="1" applyFill="1" applyBorder="1" applyAlignment="1" applyProtection="1">
      <alignment horizontal="center"/>
      <protection hidden="1"/>
    </xf>
    <xf numFmtId="166" fontId="4" fillId="3" borderId="4" xfId="0" applyNumberFormat="1" applyFont="1" applyFill="1" applyBorder="1" applyAlignment="1" applyProtection="1">
      <alignment horizontal="center" vertical="top" wrapText="1"/>
      <protection hidden="1"/>
    </xf>
    <xf numFmtId="0" fontId="27" fillId="0" borderId="0" xfId="0" applyFont="1" applyProtection="1">
      <protection hidden="1"/>
    </xf>
    <xf numFmtId="3" fontId="4" fillId="20" borderId="3" xfId="1" applyNumberFormat="1" applyFont="1" applyFill="1" applyBorder="1" applyAlignment="1" applyProtection="1">
      <alignment horizontal="center" vertical="top" wrapText="1"/>
      <protection hidden="1"/>
    </xf>
    <xf numFmtId="3" fontId="4" fillId="20" borderId="1" xfId="0" applyNumberFormat="1" applyFont="1" applyFill="1" applyBorder="1" applyAlignment="1" applyProtection="1">
      <alignment horizontal="center" vertical="top" wrapText="1"/>
      <protection hidden="1"/>
    </xf>
    <xf numFmtId="3" fontId="4" fillId="14" borderId="1" xfId="0" applyNumberFormat="1" applyFont="1" applyFill="1" applyBorder="1" applyAlignment="1" applyProtection="1">
      <alignment horizontal="center" vertical="top" wrapText="1"/>
      <protection hidden="1"/>
    </xf>
    <xf numFmtId="3" fontId="4" fillId="20" borderId="3" xfId="0" applyNumberFormat="1" applyFont="1" applyFill="1" applyBorder="1" applyAlignment="1" applyProtection="1">
      <alignment horizontal="center" vertical="top" wrapText="1"/>
      <protection hidden="1"/>
    </xf>
    <xf numFmtId="3" fontId="4" fillId="20" borderId="7" xfId="0" applyNumberFormat="1" applyFont="1" applyFill="1" applyBorder="1" applyAlignment="1" applyProtection="1">
      <alignment horizontal="center" vertical="top" wrapText="1"/>
      <protection hidden="1"/>
    </xf>
    <xf numFmtId="3" fontId="4" fillId="20" borderId="4" xfId="0" applyNumberFormat="1" applyFont="1" applyFill="1" applyBorder="1" applyAlignment="1" applyProtection="1">
      <alignment horizontal="center" vertical="top" wrapText="1"/>
      <protection hidden="1"/>
    </xf>
    <xf numFmtId="166" fontId="4" fillId="20" borderId="3" xfId="1" applyNumberFormat="1" applyFont="1" applyFill="1" applyBorder="1" applyAlignment="1" applyProtection="1">
      <alignment horizontal="center" vertical="top" wrapText="1"/>
      <protection hidden="1"/>
    </xf>
    <xf numFmtId="166" fontId="4" fillId="20" borderId="7" xfId="0" applyNumberFormat="1" applyFont="1" applyFill="1" applyBorder="1" applyAlignment="1" applyProtection="1">
      <alignment horizontal="center" vertical="top" wrapText="1"/>
      <protection hidden="1"/>
    </xf>
    <xf numFmtId="166" fontId="7" fillId="0" borderId="7" xfId="1" applyNumberFormat="1" applyFont="1" applyBorder="1" applyAlignment="1" applyProtection="1">
      <alignment horizontal="center" vertical="top" wrapText="1"/>
      <protection hidden="1"/>
    </xf>
    <xf numFmtId="166" fontId="2" fillId="0" borderId="7" xfId="1" applyNumberFormat="1" applyBorder="1" applyAlignment="1" applyProtection="1">
      <alignment horizontal="center" vertical="top" wrapText="1"/>
      <protection hidden="1"/>
    </xf>
    <xf numFmtId="166" fontId="4" fillId="20" borderId="4" xfId="0" applyNumberFormat="1" applyFont="1" applyFill="1" applyBorder="1" applyAlignment="1" applyProtection="1">
      <alignment horizontal="center" vertical="top" wrapText="1"/>
      <protection hidden="1"/>
    </xf>
    <xf numFmtId="0" fontId="4" fillId="20" borderId="1" xfId="1" applyFont="1" applyFill="1" applyBorder="1" applyAlignment="1" applyProtection="1">
      <alignment horizontal="center" wrapText="1"/>
      <protection hidden="1"/>
    </xf>
    <xf numFmtId="0" fontId="4" fillId="0" borderId="0" xfId="1" applyFont="1" applyAlignment="1" applyProtection="1">
      <alignment horizontal="center" wrapText="1"/>
      <protection hidden="1"/>
    </xf>
    <xf numFmtId="9" fontId="4" fillId="0" borderId="0" xfId="1" applyNumberFormat="1" applyFont="1" applyAlignment="1" applyProtection="1">
      <alignment horizontal="center" vertical="top" wrapText="1"/>
      <protection hidden="1"/>
    </xf>
    <xf numFmtId="0" fontId="0" fillId="0" borderId="3" xfId="0" applyBorder="1" applyAlignment="1" applyProtection="1">
      <alignment wrapText="1"/>
      <protection hidden="1"/>
    </xf>
    <xf numFmtId="0" fontId="0" fillId="15" borderId="0" xfId="0" applyFill="1" applyProtection="1">
      <protection hidden="1"/>
    </xf>
    <xf numFmtId="0" fontId="28" fillId="15" borderId="4" xfId="1" applyFont="1" applyFill="1" applyBorder="1" applyAlignment="1" applyProtection="1">
      <alignment horizontal="left" vertical="top"/>
      <protection hidden="1"/>
    </xf>
    <xf numFmtId="9" fontId="4" fillId="20" borderId="3" xfId="1" applyNumberFormat="1" applyFont="1" applyFill="1" applyBorder="1" applyAlignment="1" applyProtection="1">
      <alignment horizontal="center" vertical="top" wrapText="1"/>
      <protection hidden="1"/>
    </xf>
    <xf numFmtId="9" fontId="4" fillId="14" borderId="3" xfId="1" applyNumberFormat="1" applyFont="1" applyFill="1" applyBorder="1" applyAlignment="1" applyProtection="1">
      <alignment horizontal="center" vertical="top" wrapText="1"/>
      <protection hidden="1"/>
    </xf>
    <xf numFmtId="9" fontId="2" fillId="0" borderId="3" xfId="1" applyNumberFormat="1" applyBorder="1" applyAlignment="1" applyProtection="1">
      <alignment horizontal="center" vertical="top" wrapText="1"/>
      <protection hidden="1"/>
    </xf>
    <xf numFmtId="9" fontId="4" fillId="3" borderId="3" xfId="0" applyNumberFormat="1" applyFont="1" applyFill="1" applyBorder="1" applyAlignment="1" applyProtection="1">
      <alignment horizontal="center" vertical="top" wrapText="1"/>
      <protection hidden="1"/>
    </xf>
    <xf numFmtId="9" fontId="4" fillId="20" borderId="1" xfId="0" applyNumberFormat="1" applyFont="1" applyFill="1" applyBorder="1" applyAlignment="1" applyProtection="1">
      <alignment horizontal="center" vertical="top" wrapText="1"/>
      <protection hidden="1"/>
    </xf>
    <xf numFmtId="9" fontId="4" fillId="14" borderId="1" xfId="0" applyNumberFormat="1" applyFont="1" applyFill="1" applyBorder="1" applyAlignment="1" applyProtection="1">
      <alignment horizontal="center" vertical="top" wrapText="1"/>
      <protection hidden="1"/>
    </xf>
    <xf numFmtId="9" fontId="0" fillId="0" borderId="1" xfId="0" applyNumberFormat="1" applyBorder="1" applyAlignment="1" applyProtection="1">
      <alignment horizontal="center" vertical="top" wrapText="1"/>
      <protection hidden="1"/>
    </xf>
    <xf numFmtId="9" fontId="4" fillId="3" borderId="1" xfId="0" applyNumberFormat="1" applyFont="1" applyFill="1" applyBorder="1" applyAlignment="1" applyProtection="1">
      <alignment horizontal="center" vertical="top" wrapText="1"/>
      <protection hidden="1"/>
    </xf>
    <xf numFmtId="9" fontId="4" fillId="20" borderId="7" xfId="0" applyNumberFormat="1" applyFont="1" applyFill="1" applyBorder="1" applyAlignment="1" applyProtection="1">
      <alignment horizontal="center" vertical="top" wrapText="1"/>
      <protection hidden="1"/>
    </xf>
    <xf numFmtId="9" fontId="4" fillId="14" borderId="7" xfId="0" applyNumberFormat="1" applyFont="1" applyFill="1" applyBorder="1" applyAlignment="1" applyProtection="1">
      <alignment horizontal="center" vertical="top" wrapText="1"/>
      <protection hidden="1"/>
    </xf>
    <xf numFmtId="9" fontId="0" fillId="0" borderId="7" xfId="0" applyNumberFormat="1" applyBorder="1" applyAlignment="1" applyProtection="1">
      <alignment horizontal="center" vertical="top" wrapText="1"/>
      <protection hidden="1"/>
    </xf>
    <xf numFmtId="9" fontId="0" fillId="0" borderId="7" xfId="0" applyNumberFormat="1" applyBorder="1" applyAlignment="1" applyProtection="1">
      <alignment horizontal="center"/>
      <protection hidden="1"/>
    </xf>
    <xf numFmtId="9" fontId="4" fillId="3" borderId="7" xfId="0" applyNumberFormat="1" applyFont="1" applyFill="1" applyBorder="1" applyAlignment="1" applyProtection="1">
      <alignment horizontal="center" vertical="top" wrapText="1"/>
      <protection hidden="1"/>
    </xf>
    <xf numFmtId="9" fontId="4" fillId="20" borderId="4" xfId="0" applyNumberFormat="1" applyFont="1" applyFill="1" applyBorder="1" applyAlignment="1" applyProtection="1">
      <alignment horizontal="center" vertical="top" wrapText="1"/>
      <protection hidden="1"/>
    </xf>
    <xf numFmtId="9" fontId="4" fillId="3" borderId="4" xfId="0" applyNumberFormat="1" applyFont="1" applyFill="1" applyBorder="1" applyAlignment="1" applyProtection="1">
      <alignment horizontal="center"/>
      <protection hidden="1"/>
    </xf>
    <xf numFmtId="9" fontId="4" fillId="3" borderId="3" xfId="1" applyNumberFormat="1" applyFont="1" applyFill="1" applyBorder="1" applyAlignment="1" applyProtection="1">
      <alignment horizontal="center" vertical="top" wrapText="1"/>
      <protection hidden="1"/>
    </xf>
    <xf numFmtId="9" fontId="4" fillId="20" borderId="0" xfId="0" applyNumberFormat="1" applyFont="1" applyFill="1" applyAlignment="1" applyProtection="1">
      <alignment horizontal="center" vertical="top" wrapText="1"/>
      <protection hidden="1"/>
    </xf>
    <xf numFmtId="9" fontId="4" fillId="3" borderId="0" xfId="0" applyNumberFormat="1" applyFont="1" applyFill="1" applyAlignment="1" applyProtection="1">
      <alignment horizontal="center" vertical="top" wrapText="1"/>
      <protection hidden="1"/>
    </xf>
    <xf numFmtId="9" fontId="0" fillId="0" borderId="0" xfId="0" applyNumberFormat="1" applyAlignment="1" applyProtection="1">
      <alignment horizontal="center" vertical="top" wrapText="1"/>
      <protection hidden="1"/>
    </xf>
    <xf numFmtId="9" fontId="4" fillId="3" borderId="1" xfId="0" applyNumberFormat="1" applyFont="1" applyFill="1" applyBorder="1" applyAlignment="1" applyProtection="1">
      <alignment horizontal="center"/>
      <protection hidden="1"/>
    </xf>
    <xf numFmtId="0" fontId="4" fillId="3" borderId="3" xfId="0" applyFont="1" applyFill="1" applyBorder="1" applyProtection="1">
      <protection hidden="1"/>
    </xf>
    <xf numFmtId="9" fontId="4" fillId="20" borderId="3" xfId="0" applyNumberFormat="1" applyFont="1" applyFill="1" applyBorder="1" applyAlignment="1" applyProtection="1">
      <alignment horizontal="center" vertical="top" wrapText="1"/>
      <protection hidden="1"/>
    </xf>
    <xf numFmtId="9" fontId="4" fillId="3" borderId="3" xfId="0" applyNumberFormat="1" applyFont="1" applyFill="1" applyBorder="1" applyAlignment="1" applyProtection="1">
      <alignment horizontal="center"/>
      <protection hidden="1"/>
    </xf>
    <xf numFmtId="0" fontId="0" fillId="0" borderId="3" xfId="0" applyBorder="1" applyAlignment="1" applyProtection="1">
      <alignment horizontal="center" vertical="top" wrapText="1"/>
      <protection hidden="1"/>
    </xf>
    <xf numFmtId="0" fontId="0" fillId="10" borderId="1" xfId="0" applyFill="1" applyBorder="1" applyAlignment="1" applyProtection="1">
      <alignment horizontal="center" vertical="center" wrapText="1"/>
      <protection hidden="1"/>
    </xf>
    <xf numFmtId="3" fontId="4" fillId="0" borderId="3" xfId="1" applyNumberFormat="1" applyFont="1" applyBorder="1" applyAlignment="1" applyProtection="1">
      <alignment horizontal="center" vertical="top" wrapText="1"/>
      <protection hidden="1"/>
    </xf>
    <xf numFmtId="0" fontId="7" fillId="0" borderId="3" xfId="0" applyFont="1" applyBorder="1" applyAlignment="1" applyProtection="1">
      <alignment horizontal="center" vertical="top" wrapText="1"/>
      <protection hidden="1"/>
    </xf>
    <xf numFmtId="168" fontId="0" fillId="0" borderId="3" xfId="0" applyNumberFormat="1" applyBorder="1" applyAlignment="1" applyProtection="1">
      <alignment horizontal="center" vertical="top" wrapText="1"/>
      <protection hidden="1"/>
    </xf>
    <xf numFmtId="0" fontId="24" fillId="10" borderId="1" xfId="1" applyFont="1" applyFill="1" applyBorder="1" applyAlignment="1" applyProtection="1">
      <alignment horizontal="left" vertical="top" wrapText="1"/>
      <protection hidden="1"/>
    </xf>
    <xf numFmtId="0" fontId="4" fillId="10" borderId="1" xfId="1" applyFont="1" applyFill="1" applyBorder="1" applyAlignment="1" applyProtection="1">
      <alignment horizontal="center" vertical="center" wrapText="1"/>
      <protection hidden="1"/>
    </xf>
    <xf numFmtId="0" fontId="7" fillId="10" borderId="1" xfId="1" applyFont="1" applyFill="1" applyBorder="1" applyAlignment="1" applyProtection="1">
      <alignment horizontal="center" vertical="center" wrapText="1"/>
      <protection hidden="1"/>
    </xf>
    <xf numFmtId="0" fontId="2" fillId="10" borderId="1" xfId="1" applyFill="1" applyBorder="1" applyAlignment="1" applyProtection="1">
      <alignment horizontal="center" vertical="center" wrapText="1"/>
      <protection hidden="1"/>
    </xf>
    <xf numFmtId="0" fontId="4" fillId="10" borderId="1" xfId="0" applyFont="1" applyFill="1" applyBorder="1" applyAlignment="1" applyProtection="1">
      <alignment horizontal="center" vertical="center" wrapText="1"/>
      <protection hidden="1"/>
    </xf>
    <xf numFmtId="0" fontId="7" fillId="2" borderId="3" xfId="1" applyFont="1" applyFill="1" applyBorder="1" applyAlignment="1" applyProtection="1">
      <alignment horizontal="left" vertical="center" wrapText="1"/>
      <protection hidden="1"/>
    </xf>
    <xf numFmtId="3" fontId="4" fillId="18" borderId="3" xfId="0" applyNumberFormat="1" applyFont="1" applyFill="1" applyBorder="1" applyAlignment="1" applyProtection="1">
      <alignment horizontal="center" vertical="center" wrapText="1"/>
      <protection hidden="1"/>
    </xf>
    <xf numFmtId="3" fontId="4" fillId="17" borderId="3" xfId="0" applyNumberFormat="1" applyFont="1" applyFill="1" applyBorder="1" applyAlignment="1" applyProtection="1">
      <alignment horizontal="center" vertical="center" wrapText="1"/>
      <protection hidden="1"/>
    </xf>
    <xf numFmtId="3" fontId="0" fillId="2" borderId="3" xfId="0" applyNumberFormat="1" applyFill="1" applyBorder="1" applyAlignment="1" applyProtection="1">
      <alignment horizontal="center" vertical="center" wrapText="1"/>
      <protection hidden="1"/>
    </xf>
    <xf numFmtId="3" fontId="0" fillId="0" borderId="3" xfId="0" applyNumberFormat="1" applyBorder="1" applyAlignment="1" applyProtection="1">
      <alignment horizontal="center" vertical="center"/>
      <protection hidden="1"/>
    </xf>
    <xf numFmtId="3" fontId="4" fillId="17" borderId="3" xfId="0" applyNumberFormat="1" applyFont="1" applyFill="1" applyBorder="1" applyAlignment="1" applyProtection="1">
      <alignment horizontal="center" vertical="center"/>
      <protection hidden="1"/>
    </xf>
    <xf numFmtId="0" fontId="0" fillId="0" borderId="3" xfId="0" applyBorder="1" applyAlignment="1" applyProtection="1">
      <alignment horizontal="left"/>
      <protection hidden="1"/>
    </xf>
    <xf numFmtId="3" fontId="4" fillId="18" borderId="3" xfId="0" applyNumberFormat="1" applyFont="1" applyFill="1" applyBorder="1" applyAlignment="1" applyProtection="1">
      <alignment horizontal="center" vertical="center"/>
      <protection hidden="1"/>
    </xf>
    <xf numFmtId="2" fontId="4" fillId="18" borderId="3" xfId="0" applyNumberFormat="1" applyFont="1" applyFill="1" applyBorder="1" applyAlignment="1" applyProtection="1">
      <alignment horizontal="center" vertical="center"/>
      <protection hidden="1"/>
    </xf>
    <xf numFmtId="2" fontId="4" fillId="17" borderId="3" xfId="0" applyNumberFormat="1" applyFont="1" applyFill="1" applyBorder="1" applyAlignment="1" applyProtection="1">
      <alignment horizontal="center" vertical="center"/>
      <protection hidden="1"/>
    </xf>
    <xf numFmtId="2" fontId="0" fillId="0" borderId="3" xfId="0" applyNumberFormat="1" applyBorder="1" applyAlignment="1" applyProtection="1">
      <alignment horizontal="center" vertical="center"/>
      <protection hidden="1"/>
    </xf>
    <xf numFmtId="2" fontId="4" fillId="18" borderId="3" xfId="0" applyNumberFormat="1" applyFont="1" applyFill="1" applyBorder="1" applyAlignment="1" applyProtection="1">
      <alignment horizontal="center"/>
      <protection hidden="1"/>
    </xf>
    <xf numFmtId="2" fontId="4" fillId="17" borderId="3" xfId="0" applyNumberFormat="1" applyFont="1" applyFill="1" applyBorder="1" applyAlignment="1" applyProtection="1">
      <alignment horizontal="center"/>
      <protection hidden="1"/>
    </xf>
    <xf numFmtId="2" fontId="0" fillId="0" borderId="3" xfId="0" applyNumberFormat="1" applyBorder="1" applyAlignment="1" applyProtection="1">
      <alignment horizontal="center"/>
      <protection hidden="1"/>
    </xf>
    <xf numFmtId="0" fontId="30" fillId="10" borderId="1" xfId="1" applyFont="1" applyFill="1" applyBorder="1" applyAlignment="1" applyProtection="1">
      <alignment horizontal="left" vertical="top" wrapText="1"/>
      <protection hidden="1"/>
    </xf>
    <xf numFmtId="0" fontId="0" fillId="10" borderId="1" xfId="1" applyFont="1" applyFill="1" applyBorder="1" applyAlignment="1" applyProtection="1">
      <alignment horizontal="center" wrapText="1"/>
      <protection hidden="1"/>
    </xf>
    <xf numFmtId="0" fontId="8" fillId="0" borderId="3" xfId="1" applyFont="1" applyBorder="1" applyAlignment="1" applyProtection="1">
      <alignment vertical="center" wrapText="1"/>
      <protection hidden="1"/>
    </xf>
    <xf numFmtId="3" fontId="4" fillId="16" borderId="3" xfId="0" applyNumberFormat="1" applyFont="1" applyFill="1" applyBorder="1" applyAlignment="1" applyProtection="1">
      <alignment horizontal="center" vertical="top" wrapText="1"/>
      <protection hidden="1"/>
    </xf>
    <xf numFmtId="3" fontId="4" fillId="14" borderId="3" xfId="0" applyNumberFormat="1" applyFont="1" applyFill="1" applyBorder="1" applyAlignment="1" applyProtection="1">
      <alignment horizontal="center" vertical="top" wrapText="1"/>
      <protection hidden="1"/>
    </xf>
    <xf numFmtId="0" fontId="39" fillId="12" borderId="14" xfId="0" applyFont="1" applyFill="1" applyBorder="1" applyAlignment="1" applyProtection="1">
      <alignment wrapText="1"/>
      <protection hidden="1"/>
    </xf>
    <xf numFmtId="3" fontId="4" fillId="16" borderId="3" xfId="0" applyNumberFormat="1" applyFont="1" applyFill="1" applyBorder="1" applyAlignment="1" applyProtection="1">
      <alignment horizontal="center"/>
      <protection hidden="1"/>
    </xf>
    <xf numFmtId="3" fontId="4" fillId="14" borderId="3" xfId="0" applyNumberFormat="1" applyFont="1" applyFill="1" applyBorder="1" applyAlignment="1" applyProtection="1">
      <alignment horizontal="center"/>
      <protection hidden="1"/>
    </xf>
    <xf numFmtId="3" fontId="4" fillId="14" borderId="1" xfId="0" applyNumberFormat="1" applyFont="1" applyFill="1" applyBorder="1" applyAlignment="1" applyProtection="1">
      <alignment horizontal="center"/>
      <protection hidden="1"/>
    </xf>
    <xf numFmtId="3" fontId="0" fillId="0" borderId="0" xfId="0" applyNumberFormat="1" applyAlignment="1" applyProtection="1">
      <alignment horizontal="center"/>
      <protection hidden="1"/>
    </xf>
    <xf numFmtId="3" fontId="0" fillId="0" borderId="1" xfId="0" applyNumberFormat="1" applyBorder="1" applyAlignment="1" applyProtection="1">
      <alignment horizontal="center"/>
      <protection hidden="1"/>
    </xf>
    <xf numFmtId="3" fontId="4" fillId="14" borderId="0" xfId="0" applyNumberFormat="1" applyFont="1" applyFill="1" applyAlignment="1" applyProtection="1">
      <alignment horizontal="center"/>
      <protection hidden="1"/>
    </xf>
    <xf numFmtId="0" fontId="40" fillId="12" borderId="14" xfId="0" applyFont="1" applyFill="1" applyBorder="1" applyAlignment="1" applyProtection="1">
      <alignment wrapText="1"/>
      <protection hidden="1"/>
    </xf>
    <xf numFmtId="0" fontId="39" fillId="0" borderId="19" xfId="0" applyFont="1" applyBorder="1" applyAlignment="1" applyProtection="1">
      <alignment wrapText="1"/>
      <protection hidden="1"/>
    </xf>
    <xf numFmtId="0" fontId="39" fillId="12" borderId="18" xfId="0" applyFont="1" applyFill="1" applyBorder="1" applyAlignment="1" applyProtection="1">
      <alignment wrapText="1"/>
      <protection hidden="1"/>
    </xf>
    <xf numFmtId="0" fontId="39" fillId="12" borderId="0" xfId="0" applyFont="1" applyFill="1" applyAlignment="1" applyProtection="1">
      <alignment wrapText="1"/>
      <protection hidden="1"/>
    </xf>
    <xf numFmtId="0" fontId="4" fillId="10" borderId="3" xfId="0" applyFont="1" applyFill="1" applyBorder="1" applyProtection="1">
      <protection hidden="1"/>
    </xf>
    <xf numFmtId="3" fontId="4" fillId="10" borderId="3" xfId="0" applyNumberFormat="1" applyFont="1" applyFill="1" applyBorder="1" applyAlignment="1" applyProtection="1">
      <alignment horizontal="center"/>
      <protection hidden="1"/>
    </xf>
    <xf numFmtId="3" fontId="0" fillId="14" borderId="3" xfId="0" applyNumberFormat="1" applyFill="1" applyBorder="1" applyAlignment="1" applyProtection="1">
      <alignment horizontal="center"/>
      <protection hidden="1"/>
    </xf>
    <xf numFmtId="0" fontId="0" fillId="0" borderId="2" xfId="0" applyBorder="1" applyProtection="1">
      <protection hidden="1"/>
    </xf>
    <xf numFmtId="3" fontId="4" fillId="16" borderId="2" xfId="0" applyNumberFormat="1" applyFont="1" applyFill="1" applyBorder="1" applyAlignment="1" applyProtection="1">
      <alignment horizontal="center"/>
      <protection hidden="1"/>
    </xf>
    <xf numFmtId="3" fontId="4" fillId="14" borderId="2" xfId="0" applyNumberFormat="1" applyFont="1" applyFill="1" applyBorder="1" applyAlignment="1" applyProtection="1">
      <alignment horizontal="center"/>
      <protection hidden="1"/>
    </xf>
    <xf numFmtId="3" fontId="0" fillId="0" borderId="2" xfId="0" applyNumberFormat="1" applyBorder="1" applyAlignment="1" applyProtection="1">
      <alignment horizontal="center"/>
      <protection hidden="1"/>
    </xf>
    <xf numFmtId="9" fontId="4" fillId="16" borderId="2" xfId="0" applyNumberFormat="1" applyFont="1" applyFill="1" applyBorder="1" applyAlignment="1" applyProtection="1">
      <alignment horizontal="center"/>
      <protection hidden="1"/>
    </xf>
    <xf numFmtId="9" fontId="4" fillId="14" borderId="2" xfId="0" applyNumberFormat="1" applyFont="1" applyFill="1" applyBorder="1" applyAlignment="1" applyProtection="1">
      <alignment horizontal="center"/>
      <protection hidden="1"/>
    </xf>
    <xf numFmtId="9" fontId="0" fillId="0" borderId="2" xfId="0" applyNumberFormat="1" applyBorder="1" applyAlignment="1" applyProtection="1">
      <alignment horizontal="center"/>
      <protection hidden="1"/>
    </xf>
    <xf numFmtId="9" fontId="4" fillId="16" borderId="7" xfId="0" applyNumberFormat="1" applyFont="1" applyFill="1" applyBorder="1" applyAlignment="1" applyProtection="1">
      <alignment horizontal="center"/>
      <protection hidden="1"/>
    </xf>
    <xf numFmtId="9" fontId="4" fillId="14" borderId="7" xfId="0" applyNumberFormat="1" applyFont="1" applyFill="1" applyBorder="1" applyAlignment="1" applyProtection="1">
      <alignment horizontal="center"/>
      <protection hidden="1"/>
    </xf>
    <xf numFmtId="0" fontId="4" fillId="0" borderId="10" xfId="0" applyFont="1" applyBorder="1" applyProtection="1">
      <protection hidden="1"/>
    </xf>
    <xf numFmtId="3" fontId="4" fillId="16" borderId="4" xfId="0" applyNumberFormat="1" applyFont="1" applyFill="1" applyBorder="1" applyAlignment="1" applyProtection="1">
      <alignment horizontal="center"/>
      <protection hidden="1"/>
    </xf>
    <xf numFmtId="3" fontId="4" fillId="0" borderId="4" xfId="0" applyNumberFormat="1" applyFont="1" applyBorder="1" applyAlignment="1" applyProtection="1">
      <alignment horizontal="center"/>
      <protection hidden="1"/>
    </xf>
    <xf numFmtId="3" fontId="0" fillId="0" borderId="10" xfId="0" applyNumberFormat="1" applyBorder="1" applyAlignment="1" applyProtection="1">
      <alignment horizontal="center"/>
      <protection hidden="1"/>
    </xf>
    <xf numFmtId="3" fontId="4" fillId="14" borderId="10" xfId="0" applyNumberFormat="1" applyFont="1" applyFill="1" applyBorder="1" applyAlignment="1" applyProtection="1">
      <alignment horizontal="center"/>
      <protection hidden="1"/>
    </xf>
    <xf numFmtId="0" fontId="50" fillId="0" borderId="0" xfId="0" applyFont="1" applyAlignment="1" applyProtection="1">
      <alignment horizontal="left"/>
      <protection hidden="1"/>
    </xf>
    <xf numFmtId="0" fontId="7" fillId="2" borderId="3" xfId="1" applyFont="1" applyFill="1" applyBorder="1" applyAlignment="1" applyProtection="1">
      <alignment horizontal="left" vertical="center"/>
      <protection hidden="1"/>
    </xf>
    <xf numFmtId="171" fontId="4" fillId="16" borderId="3" xfId="0" applyNumberFormat="1" applyFont="1" applyFill="1" applyBorder="1" applyAlignment="1" applyProtection="1">
      <alignment horizontal="center" vertical="top" wrapText="1"/>
      <protection hidden="1"/>
    </xf>
    <xf numFmtId="171" fontId="4" fillId="14" borderId="3" xfId="0" applyNumberFormat="1" applyFont="1" applyFill="1" applyBorder="1" applyAlignment="1" applyProtection="1">
      <alignment horizontal="center" vertical="top" wrapText="1"/>
      <protection hidden="1"/>
    </xf>
    <xf numFmtId="171" fontId="0" fillId="0" borderId="3" xfId="0" applyNumberFormat="1" applyBorder="1" applyAlignment="1" applyProtection="1">
      <alignment horizontal="center" vertical="top" wrapText="1"/>
      <protection hidden="1"/>
    </xf>
    <xf numFmtId="171" fontId="0" fillId="3" borderId="3" xfId="0" applyNumberFormat="1" applyFill="1" applyBorder="1" applyAlignment="1" applyProtection="1">
      <alignment horizontal="center" vertical="top" wrapText="1"/>
      <protection hidden="1"/>
    </xf>
    <xf numFmtId="0" fontId="0" fillId="2" borderId="0" xfId="0" applyFill="1" applyProtection="1">
      <protection hidden="1"/>
    </xf>
    <xf numFmtId="2" fontId="4" fillId="16" borderId="3" xfId="0" applyNumberFormat="1" applyFont="1" applyFill="1" applyBorder="1" applyAlignment="1" applyProtection="1">
      <alignment horizontal="center"/>
      <protection hidden="1"/>
    </xf>
    <xf numFmtId="2" fontId="4" fillId="14" borderId="3" xfId="0" applyNumberFormat="1" applyFont="1" applyFill="1" applyBorder="1" applyAlignment="1" applyProtection="1">
      <alignment horizontal="center"/>
      <protection hidden="1"/>
    </xf>
    <xf numFmtId="2" fontId="0" fillId="3" borderId="3" xfId="0" applyNumberFormat="1" applyFill="1" applyBorder="1" applyAlignment="1" applyProtection="1">
      <alignment horizontal="center"/>
      <protection hidden="1"/>
    </xf>
    <xf numFmtId="3" fontId="28" fillId="0" borderId="4" xfId="1" applyNumberFormat="1" applyFont="1" applyBorder="1" applyAlignment="1" applyProtection="1">
      <alignment horizontal="left" vertical="top"/>
      <protection hidden="1"/>
    </xf>
    <xf numFmtId="3" fontId="4" fillId="17" borderId="3" xfId="0" applyNumberFormat="1" applyFont="1" applyFill="1" applyBorder="1" applyAlignment="1" applyProtection="1">
      <alignment horizontal="center"/>
      <protection hidden="1"/>
    </xf>
    <xf numFmtId="3" fontId="0" fillId="2" borderId="3" xfId="0" applyNumberFormat="1" applyFill="1" applyBorder="1" applyAlignment="1" applyProtection="1">
      <alignment horizontal="center" vertical="top" wrapText="1"/>
      <protection hidden="1"/>
    </xf>
    <xf numFmtId="9" fontId="4" fillId="16" borderId="3" xfId="0" applyNumberFormat="1" applyFont="1" applyFill="1" applyBorder="1" applyAlignment="1" applyProtection="1">
      <alignment horizontal="center"/>
      <protection hidden="1"/>
    </xf>
    <xf numFmtId="9" fontId="4" fillId="17" borderId="3" xfId="0" applyNumberFormat="1" applyFont="1" applyFill="1" applyBorder="1" applyAlignment="1" applyProtection="1">
      <alignment horizontal="center"/>
      <protection hidden="1"/>
    </xf>
    <xf numFmtId="9" fontId="0" fillId="15" borderId="3" xfId="0" applyNumberFormat="1" applyFill="1" applyBorder="1" applyAlignment="1" applyProtection="1">
      <alignment horizontal="center"/>
      <protection hidden="1"/>
    </xf>
    <xf numFmtId="0" fontId="4" fillId="14" borderId="3" xfId="0" applyFont="1" applyFill="1" applyBorder="1" applyProtection="1">
      <protection hidden="1"/>
    </xf>
    <xf numFmtId="3" fontId="4" fillId="20" borderId="3" xfId="0" applyNumberFormat="1" applyFont="1" applyFill="1" applyBorder="1" applyAlignment="1" applyProtection="1">
      <alignment horizontal="center"/>
      <protection hidden="1"/>
    </xf>
    <xf numFmtId="2" fontId="4" fillId="19" borderId="3" xfId="0" applyNumberFormat="1" applyFont="1" applyFill="1" applyBorder="1" applyAlignment="1" applyProtection="1">
      <alignment horizontal="center"/>
      <protection hidden="1"/>
    </xf>
    <xf numFmtId="2" fontId="0" fillId="15" borderId="3" xfId="0" applyNumberFormat="1" applyFill="1" applyBorder="1" applyAlignment="1" applyProtection="1">
      <alignment horizontal="center"/>
      <protection hidden="1"/>
    </xf>
    <xf numFmtId="3" fontId="4" fillId="0" borderId="0" xfId="0" applyNumberFormat="1" applyFont="1" applyAlignment="1" applyProtection="1">
      <alignment horizontal="center"/>
      <protection hidden="1"/>
    </xf>
    <xf numFmtId="0" fontId="0" fillId="15" borderId="0" xfId="0" applyFill="1" applyAlignment="1" applyProtection="1">
      <alignment horizontal="center"/>
      <protection hidden="1"/>
    </xf>
    <xf numFmtId="0" fontId="4" fillId="15" borderId="0" xfId="0" applyFont="1" applyFill="1" applyAlignment="1" applyProtection="1">
      <alignment horizontal="center"/>
      <protection hidden="1"/>
    </xf>
    <xf numFmtId="0" fontId="0" fillId="0" borderId="21" xfId="0" applyBorder="1" applyProtection="1">
      <protection hidden="1"/>
    </xf>
    <xf numFmtId="0" fontId="30" fillId="10" borderId="5" xfId="1" applyFont="1" applyFill="1" applyBorder="1" applyAlignment="1" applyProtection="1">
      <alignment horizontal="left" vertical="top" wrapText="1"/>
      <protection hidden="1"/>
    </xf>
    <xf numFmtId="0" fontId="4" fillId="18" borderId="1" xfId="1" applyFont="1" applyFill="1" applyBorder="1" applyAlignment="1" applyProtection="1">
      <alignment horizontal="center" wrapText="1"/>
      <protection hidden="1"/>
    </xf>
    <xf numFmtId="0" fontId="14" fillId="0" borderId="0" xfId="1" applyFont="1" applyAlignment="1" applyProtection="1">
      <alignment horizontal="center" vertical="top" wrapText="1"/>
      <protection hidden="1"/>
    </xf>
    <xf numFmtId="0" fontId="51" fillId="14" borderId="3" xfId="1" applyFont="1" applyFill="1" applyBorder="1" applyAlignment="1" applyProtection="1">
      <alignment horizontal="left" vertical="top" wrapText="1"/>
      <protection hidden="1"/>
    </xf>
    <xf numFmtId="0" fontId="4" fillId="10" borderId="3" xfId="1" applyFont="1" applyFill="1" applyBorder="1" applyAlignment="1" applyProtection="1">
      <alignment horizontal="center" wrapText="1"/>
      <protection hidden="1"/>
    </xf>
    <xf numFmtId="0" fontId="4" fillId="14" borderId="3" xfId="1" applyFont="1" applyFill="1" applyBorder="1" applyAlignment="1" applyProtection="1">
      <alignment horizontal="center" wrapText="1"/>
      <protection hidden="1"/>
    </xf>
    <xf numFmtId="0" fontId="4" fillId="14" borderId="3" xfId="0" applyFont="1" applyFill="1" applyBorder="1" applyAlignment="1" applyProtection="1">
      <alignment horizontal="center" wrapText="1"/>
      <protection hidden="1"/>
    </xf>
    <xf numFmtId="0" fontId="2" fillId="0" borderId="16" xfId="1" applyBorder="1" applyAlignment="1" applyProtection="1">
      <alignment horizontal="left" vertical="top" wrapText="1"/>
      <protection hidden="1"/>
    </xf>
    <xf numFmtId="3" fontId="8" fillId="18" borderId="16" xfId="1" applyNumberFormat="1" applyFont="1" applyFill="1" applyBorder="1" applyAlignment="1" applyProtection="1">
      <alignment horizontal="center" wrapText="1"/>
      <protection hidden="1"/>
    </xf>
    <xf numFmtId="3" fontId="2" fillId="0" borderId="16" xfId="1" applyNumberFormat="1" applyBorder="1" applyAlignment="1" applyProtection="1">
      <alignment horizontal="center" wrapText="1"/>
      <protection hidden="1"/>
    </xf>
    <xf numFmtId="0" fontId="2" fillId="0" borderId="0" xfId="1" applyAlignment="1" applyProtection="1">
      <alignment horizontal="center" wrapText="1"/>
      <protection hidden="1"/>
    </xf>
    <xf numFmtId="0" fontId="0" fillId="0" borderId="0" xfId="0" applyAlignment="1" applyProtection="1">
      <alignment horizontal="center" wrapText="1"/>
      <protection hidden="1"/>
    </xf>
    <xf numFmtId="0" fontId="4" fillId="0" borderId="0" xfId="0" applyFont="1" applyAlignment="1" applyProtection="1">
      <alignment horizontal="center" wrapText="1"/>
      <protection hidden="1"/>
    </xf>
    <xf numFmtId="3" fontId="0" fillId="0" borderId="16" xfId="0" applyNumberFormat="1" applyBorder="1" applyAlignment="1" applyProtection="1">
      <alignment horizontal="left" vertical="top"/>
      <protection hidden="1"/>
    </xf>
    <xf numFmtId="3" fontId="0" fillId="15" borderId="16" xfId="0" applyNumberFormat="1" applyFill="1" applyBorder="1" applyAlignment="1" applyProtection="1">
      <alignment horizontal="center"/>
      <protection hidden="1"/>
    </xf>
    <xf numFmtId="0" fontId="4" fillId="0" borderId="16" xfId="0" applyFont="1" applyBorder="1" applyProtection="1">
      <protection hidden="1"/>
    </xf>
    <xf numFmtId="0" fontId="4" fillId="18" borderId="16" xfId="0" applyFont="1" applyFill="1" applyBorder="1" applyProtection="1">
      <protection hidden="1"/>
    </xf>
    <xf numFmtId="3" fontId="4" fillId="18" borderId="16" xfId="0" applyNumberFormat="1" applyFont="1" applyFill="1" applyBorder="1" applyAlignment="1" applyProtection="1">
      <alignment horizontal="center"/>
      <protection hidden="1"/>
    </xf>
    <xf numFmtId="3" fontId="3" fillId="2" borderId="0" xfId="0" applyNumberFormat="1" applyFont="1" applyFill="1" applyAlignment="1" applyProtection="1">
      <alignment horizontal="center"/>
      <protection hidden="1"/>
    </xf>
    <xf numFmtId="0" fontId="60" fillId="2" borderId="0" xfId="0" applyFont="1" applyFill="1" applyAlignment="1" applyProtection="1">
      <alignment horizontal="center"/>
      <protection hidden="1"/>
    </xf>
    <xf numFmtId="0" fontId="60" fillId="2" borderId="0" xfId="0" applyFont="1" applyFill="1" applyProtection="1">
      <protection hidden="1"/>
    </xf>
    <xf numFmtId="3" fontId="4" fillId="16" borderId="1" xfId="1" applyNumberFormat="1" applyFont="1" applyFill="1" applyBorder="1" applyAlignment="1" applyProtection="1">
      <alignment horizontal="center"/>
      <protection hidden="1"/>
    </xf>
    <xf numFmtId="3" fontId="4" fillId="14" borderId="1" xfId="1" applyNumberFormat="1" applyFont="1" applyFill="1" applyBorder="1" applyAlignment="1" applyProtection="1">
      <alignment horizontal="center"/>
      <protection hidden="1"/>
    </xf>
    <xf numFmtId="3" fontId="4" fillId="3" borderId="3" xfId="0" applyNumberFormat="1" applyFont="1" applyFill="1" applyBorder="1" applyAlignment="1" applyProtection="1">
      <alignment horizontal="center"/>
      <protection hidden="1"/>
    </xf>
    <xf numFmtId="3" fontId="4" fillId="16" borderId="3" xfId="1" applyNumberFormat="1" applyFont="1" applyFill="1" applyBorder="1" applyAlignment="1" applyProtection="1">
      <alignment horizontal="center"/>
      <protection hidden="1"/>
    </xf>
    <xf numFmtId="3" fontId="4" fillId="14" borderId="3" xfId="1" applyNumberFormat="1" applyFont="1" applyFill="1" applyBorder="1" applyAlignment="1" applyProtection="1">
      <alignment horizontal="center"/>
      <protection hidden="1"/>
    </xf>
    <xf numFmtId="0" fontId="7" fillId="0" borderId="3" xfId="1" applyFont="1" applyBorder="1" applyAlignment="1" applyProtection="1">
      <alignment vertical="center" wrapText="1"/>
      <protection hidden="1"/>
    </xf>
    <xf numFmtId="3" fontId="4" fillId="17" borderId="3" xfId="0" applyNumberFormat="1" applyFont="1" applyFill="1" applyBorder="1" applyAlignment="1" applyProtection="1">
      <alignment horizontal="center" vertical="top" wrapText="1"/>
      <protection hidden="1"/>
    </xf>
    <xf numFmtId="3" fontId="0" fillId="0" borderId="1" xfId="52" applyNumberFormat="1" applyFont="1" applyFill="1" applyBorder="1" applyAlignment="1" applyProtection="1">
      <alignment horizontal="center"/>
      <protection hidden="1"/>
    </xf>
    <xf numFmtId="3" fontId="0" fillId="0" borderId="1" xfId="52" applyNumberFormat="1" applyFont="1" applyBorder="1" applyAlignment="1" applyProtection="1">
      <alignment horizontal="center"/>
      <protection hidden="1"/>
    </xf>
    <xf numFmtId="3" fontId="4" fillId="17" borderId="1" xfId="52" applyNumberFormat="1" applyFont="1" applyFill="1" applyBorder="1" applyAlignment="1" applyProtection="1">
      <alignment horizontal="center"/>
      <protection hidden="1"/>
    </xf>
    <xf numFmtId="3" fontId="4" fillId="0" borderId="0" xfId="0" applyNumberFormat="1" applyFont="1" applyProtection="1">
      <protection hidden="1"/>
    </xf>
    <xf numFmtId="0" fontId="33" fillId="0" borderId="4" xfId="0" applyFont="1" applyBorder="1" applyAlignment="1" applyProtection="1">
      <alignment vertical="top"/>
      <protection hidden="1"/>
    </xf>
    <xf numFmtId="0" fontId="4" fillId="17" borderId="3" xfId="0" applyFont="1" applyFill="1" applyBorder="1" applyProtection="1">
      <protection hidden="1"/>
    </xf>
    <xf numFmtId="3" fontId="51" fillId="17" borderId="3" xfId="0" applyNumberFormat="1" applyFont="1" applyFill="1" applyBorder="1" applyAlignment="1" applyProtection="1">
      <alignment horizontal="center"/>
      <protection hidden="1"/>
    </xf>
    <xf numFmtId="9" fontId="4" fillId="18" borderId="3" xfId="0" applyNumberFormat="1" applyFont="1" applyFill="1" applyBorder="1" applyAlignment="1" applyProtection="1">
      <alignment horizontal="center"/>
      <protection hidden="1"/>
    </xf>
    <xf numFmtId="0" fontId="8" fillId="17" borderId="3" xfId="1" applyFont="1" applyFill="1" applyBorder="1" applyAlignment="1" applyProtection="1">
      <alignment vertical="center" wrapText="1"/>
      <protection hidden="1"/>
    </xf>
    <xf numFmtId="3" fontId="0" fillId="0" borderId="3" xfId="0" applyNumberFormat="1" applyBorder="1" applyAlignment="1" applyProtection="1">
      <alignment horizontal="center" vertical="top"/>
      <protection hidden="1"/>
    </xf>
    <xf numFmtId="3" fontId="4" fillId="17" borderId="3" xfId="0" applyNumberFormat="1" applyFont="1" applyFill="1" applyBorder="1" applyAlignment="1" applyProtection="1">
      <alignment horizontal="center" vertical="top"/>
      <protection hidden="1"/>
    </xf>
    <xf numFmtId="0" fontId="10" fillId="0" borderId="3" xfId="1" applyFont="1" applyBorder="1" applyAlignment="1" applyProtection="1">
      <alignment horizontal="left" vertical="top" wrapText="1"/>
      <protection hidden="1"/>
    </xf>
    <xf numFmtId="0" fontId="25" fillId="0" borderId="3" xfId="0" applyFont="1" applyBorder="1" applyAlignment="1" applyProtection="1">
      <alignment vertical="top" wrapText="1"/>
      <protection hidden="1"/>
    </xf>
    <xf numFmtId="0" fontId="25" fillId="0" borderId="1" xfId="0" applyFont="1" applyBorder="1" applyAlignment="1" applyProtection="1">
      <alignment vertical="top" wrapText="1"/>
      <protection hidden="1"/>
    </xf>
    <xf numFmtId="3" fontId="4" fillId="17" borderId="1" xfId="0" applyNumberFormat="1" applyFont="1" applyFill="1" applyBorder="1" applyAlignment="1" applyProtection="1">
      <alignment horizontal="center"/>
      <protection hidden="1"/>
    </xf>
    <xf numFmtId="0" fontId="10" fillId="0" borderId="1" xfId="1" applyFont="1" applyBorder="1" applyAlignment="1" applyProtection="1">
      <alignment horizontal="left" vertical="top" wrapText="1"/>
      <protection hidden="1"/>
    </xf>
    <xf numFmtId="0" fontId="0" fillId="0" borderId="3" xfId="0" applyBorder="1" applyAlignment="1" applyProtection="1">
      <alignment vertical="top" wrapText="1"/>
      <protection hidden="1"/>
    </xf>
    <xf numFmtId="0" fontId="4" fillId="0" borderId="3" xfId="0" applyFont="1" applyBorder="1" applyAlignment="1" applyProtection="1">
      <alignment vertical="top"/>
      <protection hidden="1"/>
    </xf>
    <xf numFmtId="0" fontId="25" fillId="0" borderId="3" xfId="0" applyFont="1" applyBorder="1" applyAlignment="1" applyProtection="1">
      <alignment wrapText="1"/>
      <protection hidden="1"/>
    </xf>
    <xf numFmtId="0" fontId="4" fillId="16" borderId="1" xfId="1" applyFont="1" applyFill="1" applyBorder="1" applyAlignment="1" applyProtection="1">
      <alignment horizontal="center" wrapText="1"/>
      <protection hidden="1"/>
    </xf>
    <xf numFmtId="0" fontId="4" fillId="17" borderId="1" xfId="0" applyFont="1" applyFill="1" applyBorder="1" applyProtection="1">
      <protection hidden="1"/>
    </xf>
    <xf numFmtId="0" fontId="0" fillId="0" borderId="0" xfId="0" applyAlignment="1" applyProtection="1">
      <alignment horizontal="right"/>
      <protection hidden="1"/>
    </xf>
    <xf numFmtId="0" fontId="0" fillId="0" borderId="4" xfId="0" applyBorder="1" applyAlignment="1" applyProtection="1">
      <alignment horizontal="right"/>
      <protection hidden="1"/>
    </xf>
    <xf numFmtId="0" fontId="30" fillId="18" borderId="1" xfId="1" applyFont="1" applyFill="1" applyBorder="1" applyAlignment="1" applyProtection="1">
      <alignment horizontal="left" vertical="top" wrapText="1"/>
      <protection hidden="1"/>
    </xf>
    <xf numFmtId="9" fontId="4" fillId="0" borderId="3" xfId="0" applyNumberFormat="1" applyFont="1" applyBorder="1" applyAlignment="1" applyProtection="1">
      <alignment horizontal="center"/>
      <protection hidden="1"/>
    </xf>
    <xf numFmtId="49" fontId="0" fillId="0" borderId="3" xfId="0" applyNumberFormat="1" applyBorder="1" applyAlignment="1" applyProtection="1">
      <alignment horizontal="center"/>
      <protection hidden="1"/>
    </xf>
    <xf numFmtId="49" fontId="0" fillId="0" borderId="3" xfId="0" quotePrefix="1" applyNumberFormat="1" applyBorder="1" applyAlignment="1" applyProtection="1">
      <alignment horizontal="center"/>
      <protection hidden="1"/>
    </xf>
    <xf numFmtId="0" fontId="7" fillId="0" borderId="3" xfId="1" applyFont="1" applyBorder="1" applyAlignment="1" applyProtection="1">
      <alignment vertical="top" wrapText="1"/>
      <protection hidden="1"/>
    </xf>
    <xf numFmtId="3" fontId="0" fillId="0" borderId="3" xfId="0" applyNumberFormat="1" applyBorder="1" applyAlignment="1" applyProtection="1">
      <alignment horizontal="right" vertical="top" wrapText="1"/>
      <protection hidden="1"/>
    </xf>
    <xf numFmtId="3" fontId="0" fillId="0" borderId="0" xfId="0" applyNumberFormat="1" applyAlignment="1" applyProtection="1">
      <alignment horizontal="right"/>
      <protection hidden="1"/>
    </xf>
    <xf numFmtId="3" fontId="0" fillId="0" borderId="2" xfId="0" applyNumberFormat="1" applyBorder="1" applyAlignment="1" applyProtection="1">
      <alignment horizontal="center" vertical="top" wrapText="1"/>
      <protection hidden="1"/>
    </xf>
    <xf numFmtId="0" fontId="0" fillId="0" borderId="3" xfId="0" applyBorder="1" applyAlignment="1" applyProtection="1">
      <alignment horizontal="center" wrapText="1"/>
      <protection hidden="1"/>
    </xf>
    <xf numFmtId="0" fontId="0" fillId="0" borderId="1" xfId="0" applyBorder="1" applyAlignment="1" applyProtection="1">
      <alignment horizontal="center" vertical="top" wrapText="1"/>
      <protection hidden="1"/>
    </xf>
    <xf numFmtId="0" fontId="0" fillId="0" borderId="3" xfId="0" applyBorder="1" applyAlignment="1" applyProtection="1">
      <alignment vertical="top"/>
      <protection hidden="1"/>
    </xf>
    <xf numFmtId="0" fontId="4" fillId="18" borderId="3" xfId="0" applyFont="1" applyFill="1" applyBorder="1" applyAlignment="1" applyProtection="1">
      <alignment horizontal="center"/>
      <protection hidden="1"/>
    </xf>
    <xf numFmtId="0" fontId="4" fillId="17" borderId="3" xfId="0" applyFont="1" applyFill="1" applyBorder="1" applyAlignment="1" applyProtection="1">
      <alignment horizontal="center"/>
      <protection hidden="1"/>
    </xf>
    <xf numFmtId="3" fontId="4" fillId="18" borderId="1" xfId="1" applyNumberFormat="1" applyFont="1" applyFill="1" applyBorder="1" applyAlignment="1" applyProtection="1">
      <alignment horizontal="center" wrapText="1"/>
      <protection hidden="1"/>
    </xf>
    <xf numFmtId="3" fontId="4" fillId="17" borderId="1" xfId="1" applyNumberFormat="1" applyFont="1" applyFill="1" applyBorder="1" applyAlignment="1" applyProtection="1">
      <alignment horizontal="center" wrapText="1"/>
      <protection hidden="1"/>
    </xf>
    <xf numFmtId="3" fontId="8" fillId="17" borderId="1" xfId="1" applyNumberFormat="1" applyFont="1" applyFill="1" applyBorder="1" applyAlignment="1" applyProtection="1">
      <alignment horizontal="center" wrapText="1"/>
      <protection hidden="1"/>
    </xf>
    <xf numFmtId="0" fontId="4" fillId="17" borderId="1" xfId="1" applyFont="1" applyFill="1" applyBorder="1" applyAlignment="1" applyProtection="1">
      <alignment horizontal="center" wrapText="1"/>
      <protection hidden="1"/>
    </xf>
    <xf numFmtId="3" fontId="4" fillId="17" borderId="1" xfId="0" applyNumberFormat="1" applyFont="1" applyFill="1" applyBorder="1" applyAlignment="1" applyProtection="1">
      <alignment horizontal="center" wrapText="1"/>
      <protection hidden="1"/>
    </xf>
    <xf numFmtId="0" fontId="4" fillId="18" borderId="3" xfId="0" applyFont="1" applyFill="1" applyBorder="1" applyAlignment="1" applyProtection="1">
      <alignment horizontal="center" vertical="top"/>
      <protection hidden="1"/>
    </xf>
    <xf numFmtId="0" fontId="4" fillId="17" borderId="3" xfId="0" applyFont="1" applyFill="1" applyBorder="1" applyAlignment="1" applyProtection="1">
      <alignment horizontal="center" vertical="top"/>
      <protection hidden="1"/>
    </xf>
    <xf numFmtId="168" fontId="0" fillId="0" borderId="3" xfId="0" applyNumberFormat="1" applyBorder="1" applyAlignment="1" applyProtection="1">
      <alignment horizontal="center" vertical="top"/>
      <protection hidden="1"/>
    </xf>
    <xf numFmtId="168" fontId="4" fillId="17" borderId="3" xfId="0" applyNumberFormat="1" applyFont="1" applyFill="1" applyBorder="1" applyAlignment="1" applyProtection="1">
      <alignment horizontal="center" vertical="top"/>
      <protection hidden="1"/>
    </xf>
    <xf numFmtId="0" fontId="0" fillId="0" borderId="3" xfId="0" applyBorder="1" applyAlignment="1" applyProtection="1">
      <alignment horizontal="left" wrapText="1" indent="3"/>
      <protection hidden="1"/>
    </xf>
    <xf numFmtId="0" fontId="0" fillId="0" borderId="2" xfId="0" applyBorder="1" applyAlignment="1" applyProtection="1">
      <alignment horizontal="left" indent="3"/>
      <protection hidden="1"/>
    </xf>
    <xf numFmtId="0" fontId="0" fillId="0" borderId="15" xfId="0" applyBorder="1" applyAlignment="1" applyProtection="1">
      <alignment horizontal="left" indent="3"/>
      <protection hidden="1"/>
    </xf>
    <xf numFmtId="0" fontId="0" fillId="0" borderId="3" xfId="0" applyBorder="1" applyAlignment="1" applyProtection="1">
      <alignment horizontal="center" vertical="top"/>
      <protection hidden="1"/>
    </xf>
    <xf numFmtId="0" fontId="0" fillId="0" borderId="0" xfId="0" applyAlignment="1" applyProtection="1">
      <alignment horizontal="left" indent="3"/>
      <protection hidden="1"/>
    </xf>
    <xf numFmtId="0" fontId="0" fillId="0" borderId="16" xfId="0" applyBorder="1" applyAlignment="1" applyProtection="1">
      <alignment horizontal="left" indent="3"/>
      <protection hidden="1"/>
    </xf>
    <xf numFmtId="0" fontId="0" fillId="0" borderId="1" xfId="0" applyBorder="1" applyAlignment="1" applyProtection="1">
      <alignment horizontal="left" wrapText="1" indent="3"/>
      <protection hidden="1"/>
    </xf>
    <xf numFmtId="0" fontId="0" fillId="0" borderId="3" xfId="0" applyBorder="1" applyAlignment="1" applyProtection="1">
      <alignment horizontal="left" indent="3"/>
      <protection hidden="1"/>
    </xf>
    <xf numFmtId="0" fontId="50" fillId="15" borderId="0" xfId="0" applyFont="1" applyFill="1" applyProtection="1">
      <protection hidden="1"/>
    </xf>
    <xf numFmtId="0" fontId="0" fillId="0" borderId="0" xfId="0" applyAlignment="1" applyProtection="1">
      <alignment horizontal="left" vertical="top"/>
      <protection hidden="1"/>
    </xf>
    <xf numFmtId="0" fontId="4" fillId="16" borderId="3" xfId="0" applyFont="1" applyFill="1" applyBorder="1" applyAlignment="1" applyProtection="1">
      <alignment horizontal="center" vertical="top"/>
      <protection hidden="1"/>
    </xf>
    <xf numFmtId="0" fontId="4" fillId="14" borderId="3" xfId="0" applyFont="1" applyFill="1" applyBorder="1" applyAlignment="1" applyProtection="1">
      <alignment horizontal="center" vertical="top"/>
      <protection hidden="1"/>
    </xf>
    <xf numFmtId="0" fontId="4" fillId="3" borderId="3" xfId="0" applyFont="1" applyFill="1" applyBorder="1" applyAlignment="1" applyProtection="1">
      <alignment horizontal="center" vertical="top"/>
      <protection hidden="1"/>
    </xf>
    <xf numFmtId="167" fontId="4" fillId="16" borderId="3" xfId="0" applyNumberFormat="1" applyFont="1" applyFill="1" applyBorder="1" applyAlignment="1" applyProtection="1">
      <alignment horizontal="center" vertical="top"/>
      <protection hidden="1"/>
    </xf>
    <xf numFmtId="167" fontId="4" fillId="17" borderId="3" xfId="0" applyNumberFormat="1" applyFont="1" applyFill="1" applyBorder="1" applyAlignment="1" applyProtection="1">
      <alignment horizontal="center" vertical="top"/>
      <protection hidden="1"/>
    </xf>
    <xf numFmtId="167" fontId="0" fillId="0" borderId="3" xfId="0" applyNumberFormat="1" applyBorder="1" applyAlignment="1" applyProtection="1">
      <alignment horizontal="center" vertical="top"/>
      <protection hidden="1"/>
    </xf>
    <xf numFmtId="0" fontId="4" fillId="13" borderId="1" xfId="1" applyFont="1" applyFill="1" applyBorder="1" applyAlignment="1" applyProtection="1">
      <alignment horizontal="center" wrapText="1"/>
      <protection hidden="1"/>
    </xf>
    <xf numFmtId="0" fontId="7" fillId="13" borderId="1" xfId="1" applyFont="1" applyFill="1" applyBorder="1" applyAlignment="1" applyProtection="1">
      <alignment horizontal="center" wrapText="1"/>
      <protection hidden="1"/>
    </xf>
    <xf numFmtId="0" fontId="2" fillId="13" borderId="1" xfId="1" applyFill="1" applyBorder="1" applyAlignment="1" applyProtection="1">
      <alignment horizontal="center" wrapText="1"/>
      <protection hidden="1"/>
    </xf>
    <xf numFmtId="0" fontId="0" fillId="13" borderId="1" xfId="0" applyFill="1" applyBorder="1" applyAlignment="1" applyProtection="1">
      <alignment horizontal="center" wrapText="1"/>
      <protection hidden="1"/>
    </xf>
    <xf numFmtId="0" fontId="4" fillId="13" borderId="1" xfId="0" applyFont="1" applyFill="1" applyBorder="1" applyAlignment="1" applyProtection="1">
      <alignment horizontal="center" wrapText="1"/>
      <protection hidden="1"/>
    </xf>
    <xf numFmtId="3" fontId="0" fillId="17" borderId="3" xfId="0" applyNumberFormat="1" applyFill="1" applyBorder="1" applyAlignment="1" applyProtection="1">
      <alignment horizontal="center"/>
      <protection hidden="1"/>
    </xf>
    <xf numFmtId="3" fontId="0" fillId="17" borderId="3" xfId="0" applyNumberFormat="1" applyFill="1" applyBorder="1" applyAlignment="1" applyProtection="1">
      <alignment horizontal="center" vertical="top" wrapText="1"/>
      <protection hidden="1"/>
    </xf>
    <xf numFmtId="0" fontId="8" fillId="17" borderId="3" xfId="1" applyFont="1" applyFill="1" applyBorder="1" applyAlignment="1" applyProtection="1">
      <alignment horizontal="left" vertical="center" wrapText="1"/>
      <protection hidden="1"/>
    </xf>
    <xf numFmtId="3" fontId="0" fillId="17" borderId="1" xfId="0" applyNumberFormat="1" applyFill="1" applyBorder="1" applyAlignment="1" applyProtection="1">
      <alignment horizontal="center"/>
      <protection hidden="1"/>
    </xf>
    <xf numFmtId="3" fontId="0" fillId="17" borderId="1" xfId="0" applyNumberFormat="1" applyFill="1" applyBorder="1" applyAlignment="1" applyProtection="1">
      <alignment horizontal="center" vertical="top" wrapText="1"/>
      <protection hidden="1"/>
    </xf>
    <xf numFmtId="3" fontId="4" fillId="17" borderId="1" xfId="0" applyNumberFormat="1" applyFont="1" applyFill="1" applyBorder="1" applyAlignment="1" applyProtection="1">
      <alignment horizontal="center" vertical="top" wrapText="1"/>
      <protection hidden="1"/>
    </xf>
    <xf numFmtId="0" fontId="7" fillId="17" borderId="3" xfId="1" applyFont="1" applyFill="1" applyBorder="1" applyAlignment="1" applyProtection="1">
      <alignment vertical="center" wrapText="1"/>
      <protection hidden="1"/>
    </xf>
    <xf numFmtId="0" fontId="10" fillId="0" borderId="3" xfId="1" applyFont="1" applyBorder="1" applyAlignment="1" applyProtection="1">
      <alignment horizontal="right" vertical="center" wrapText="1"/>
      <protection hidden="1"/>
    </xf>
    <xf numFmtId="0" fontId="7" fillId="3" borderId="3" xfId="1" applyFont="1" applyFill="1" applyBorder="1" applyAlignment="1" applyProtection="1">
      <alignment vertical="center" wrapText="1"/>
      <protection hidden="1"/>
    </xf>
    <xf numFmtId="0" fontId="10" fillId="3" borderId="3" xfId="1" applyFont="1" applyFill="1" applyBorder="1" applyAlignment="1" applyProtection="1">
      <alignment vertical="center" wrapText="1"/>
      <protection hidden="1"/>
    </xf>
    <xf numFmtId="0" fontId="4" fillId="0" borderId="3" xfId="0" applyFont="1" applyBorder="1" applyProtection="1">
      <protection hidden="1"/>
    </xf>
    <xf numFmtId="0" fontId="4" fillId="0" borderId="3" xfId="0" applyFont="1" applyBorder="1" applyAlignment="1" applyProtection="1">
      <alignment wrapText="1"/>
      <protection hidden="1"/>
    </xf>
    <xf numFmtId="0" fontId="4" fillId="0" borderId="3" xfId="0" applyFont="1" applyBorder="1" applyAlignment="1" applyProtection="1">
      <alignment vertical="top" wrapText="1"/>
      <protection hidden="1"/>
    </xf>
    <xf numFmtId="165" fontId="4" fillId="18" borderId="3" xfId="0" applyNumberFormat="1" applyFont="1" applyFill="1" applyBorder="1" applyAlignment="1" applyProtection="1">
      <alignment horizontal="center"/>
      <protection hidden="1"/>
    </xf>
    <xf numFmtId="165" fontId="4" fillId="17" borderId="3" xfId="0" applyNumberFormat="1"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36" fillId="0" borderId="0" xfId="0" applyFont="1" applyProtection="1">
      <protection hidden="1"/>
    </xf>
    <xf numFmtId="0" fontId="4" fillId="3" borderId="1" xfId="1" applyFont="1" applyFill="1" applyBorder="1" applyAlignment="1" applyProtection="1">
      <alignment horizontal="left" vertical="top" wrapText="1"/>
      <protection hidden="1"/>
    </xf>
    <xf numFmtId="9" fontId="4" fillId="16" borderId="3" xfId="18" applyFont="1" applyFill="1" applyBorder="1" applyAlignment="1" applyProtection="1">
      <alignment horizontal="center" vertical="top" wrapText="1"/>
      <protection hidden="1"/>
    </xf>
    <xf numFmtId="9" fontId="4" fillId="17" borderId="3" xfId="18" applyFont="1" applyFill="1" applyBorder="1" applyAlignment="1" applyProtection="1">
      <alignment horizontal="center" vertical="top" wrapText="1"/>
      <protection hidden="1"/>
    </xf>
    <xf numFmtId="0" fontId="41" fillId="0" borderId="0" xfId="0" applyFont="1" applyProtection="1">
      <protection hidden="1"/>
    </xf>
    <xf numFmtId="0" fontId="28" fillId="0" borderId="4" xfId="1" applyFont="1" applyBorder="1" applyAlignment="1" applyProtection="1">
      <alignment horizontal="left"/>
      <protection hidden="1"/>
    </xf>
    <xf numFmtId="0" fontId="0" fillId="17" borderId="3" xfId="0" applyFill="1" applyBorder="1" applyProtection="1">
      <protection hidden="1"/>
    </xf>
    <xf numFmtId="0" fontId="4" fillId="3" borderId="3" xfId="0" applyFont="1" applyFill="1" applyBorder="1" applyAlignment="1" applyProtection="1">
      <alignment wrapText="1"/>
      <protection hidden="1"/>
    </xf>
    <xf numFmtId="0" fontId="0" fillId="3" borderId="3" xfId="0" applyFill="1" applyBorder="1" applyAlignment="1" applyProtection="1">
      <alignment wrapText="1"/>
      <protection hidden="1"/>
    </xf>
    <xf numFmtId="0" fontId="0" fillId="17" borderId="3" xfId="0" applyFill="1" applyBorder="1" applyAlignment="1" applyProtection="1">
      <alignment horizontal="center"/>
      <protection hidden="1"/>
    </xf>
    <xf numFmtId="0" fontId="4" fillId="3" borderId="3" xfId="0" applyFont="1" applyFill="1" applyBorder="1" applyAlignment="1" applyProtection="1">
      <alignment horizontal="center"/>
      <protection hidden="1"/>
    </xf>
    <xf numFmtId="0" fontId="4" fillId="17" borderId="3" xfId="0" applyFont="1" applyFill="1" applyBorder="1" applyAlignment="1" applyProtection="1">
      <alignment wrapText="1"/>
      <protection hidden="1"/>
    </xf>
    <xf numFmtId="0" fontId="0" fillId="17" borderId="3" xfId="0" applyFill="1" applyBorder="1" applyAlignment="1" applyProtection="1">
      <alignment wrapText="1"/>
      <protection hidden="1"/>
    </xf>
    <xf numFmtId="3" fontId="0" fillId="18" borderId="3" xfId="0" applyNumberFormat="1" applyFill="1" applyBorder="1" applyAlignment="1" applyProtection="1">
      <alignment horizontal="center"/>
      <protection hidden="1"/>
    </xf>
    <xf numFmtId="0" fontId="0" fillId="0" borderId="1" xfId="0" applyBorder="1" applyAlignment="1" applyProtection="1">
      <alignment horizontal="left" vertical="top"/>
      <protection hidden="1"/>
    </xf>
    <xf numFmtId="0" fontId="0" fillId="0" borderId="1" xfId="0" applyBorder="1" applyAlignment="1" applyProtection="1">
      <alignment horizontal="right" vertical="top" wrapText="1"/>
      <protection hidden="1"/>
    </xf>
    <xf numFmtId="49" fontId="0" fillId="0" borderId="1" xfId="3" applyNumberFormat="1" applyFont="1" applyFill="1" applyBorder="1" applyAlignment="1" applyProtection="1">
      <alignment horizontal="center" vertical="center" wrapText="1"/>
      <protection locked="0" hidden="1"/>
    </xf>
    <xf numFmtId="0" fontId="0" fillId="15" borderId="1" xfId="0" applyFill="1" applyBorder="1" applyAlignment="1" applyProtection="1">
      <alignment horizontal="center" vertical="top" wrapText="1"/>
      <protection hidden="1"/>
    </xf>
    <xf numFmtId="0" fontId="0" fillId="0" borderId="1" xfId="0" applyBorder="1" applyAlignment="1" applyProtection="1">
      <alignment vertical="top"/>
      <protection hidden="1"/>
    </xf>
    <xf numFmtId="49" fontId="0" fillId="0" borderId="3" xfId="3" applyNumberFormat="1" applyFont="1" applyFill="1" applyBorder="1" applyAlignment="1" applyProtection="1">
      <alignment horizontal="center" vertical="top" wrapText="1"/>
      <protection locked="0" hidden="1"/>
    </xf>
    <xf numFmtId="49" fontId="0" fillId="0" borderId="3" xfId="3" applyNumberFormat="1" applyFont="1" applyFill="1" applyBorder="1" applyAlignment="1" applyProtection="1">
      <alignment horizontal="center" wrapText="1"/>
      <protection locked="0" hidden="1"/>
    </xf>
    <xf numFmtId="168" fontId="0" fillId="15" borderId="3" xfId="0" applyNumberFormat="1" applyFill="1" applyBorder="1" applyAlignment="1" applyProtection="1">
      <alignment horizontal="center" vertical="top"/>
      <protection hidden="1"/>
    </xf>
    <xf numFmtId="0" fontId="0" fillId="0" borderId="1" xfId="0" applyBorder="1" applyAlignment="1" applyProtection="1">
      <alignment horizontal="center"/>
      <protection hidden="1"/>
    </xf>
    <xf numFmtId="0" fontId="4" fillId="3" borderId="1" xfId="0" applyFont="1" applyFill="1" applyBorder="1" applyAlignment="1" applyProtection="1">
      <alignment horizontal="center"/>
      <protection hidden="1"/>
    </xf>
    <xf numFmtId="0" fontId="5" fillId="2" borderId="0" xfId="0" applyFont="1" applyFill="1" applyProtection="1">
      <protection hidden="1"/>
    </xf>
    <xf numFmtId="3" fontId="0" fillId="0" borderId="3" xfId="0" applyNumberFormat="1" applyBorder="1" applyAlignment="1" applyProtection="1">
      <alignment horizontal="center" vertical="center" wrapText="1"/>
      <protection hidden="1"/>
    </xf>
    <xf numFmtId="3" fontId="0" fillId="0" borderId="1" xfId="0" applyNumberFormat="1" applyBorder="1" applyAlignment="1" applyProtection="1">
      <alignment horizontal="center" vertical="center" wrapText="1"/>
      <protection hidden="1"/>
    </xf>
    <xf numFmtId="168" fontId="0" fillId="0" borderId="1" xfId="0" applyNumberFormat="1" applyBorder="1" applyAlignment="1" applyProtection="1">
      <alignment horizontal="center" vertical="center" wrapText="1"/>
      <protection hidden="1"/>
    </xf>
    <xf numFmtId="9" fontId="2" fillId="0" borderId="3" xfId="18" applyFont="1" applyFill="1" applyBorder="1" applyAlignment="1" applyProtection="1">
      <alignment horizontal="center" vertical="center" wrapText="1"/>
      <protection hidden="1"/>
    </xf>
    <xf numFmtId="9" fontId="0" fillId="0" borderId="3" xfId="0" applyNumberFormat="1" applyBorder="1" applyAlignment="1" applyProtection="1">
      <alignment horizontal="center" vertical="center"/>
      <protection hidden="1"/>
    </xf>
    <xf numFmtId="0" fontId="14" fillId="0" borderId="4" xfId="53" applyFont="1" applyBorder="1" applyAlignment="1">
      <alignment horizontal="right" vertical="center" wrapText="1"/>
    </xf>
    <xf numFmtId="0" fontId="7" fillId="0" borderId="5" xfId="53" applyFont="1" applyBorder="1" applyAlignment="1" applyProtection="1">
      <alignment horizontal="right" vertical="top" wrapText="1"/>
      <protection hidden="1"/>
    </xf>
    <xf numFmtId="0" fontId="9" fillId="0" borderId="5" xfId="53" applyFont="1" applyBorder="1" applyAlignment="1" applyProtection="1">
      <alignment horizontal="right" vertical="center" wrapText="1"/>
      <protection hidden="1"/>
    </xf>
    <xf numFmtId="0" fontId="7" fillId="0" borderId="3" xfId="53" applyFont="1" applyBorder="1" applyAlignment="1" applyProtection="1">
      <alignment horizontal="right" vertical="top" wrapText="1"/>
      <protection hidden="1"/>
    </xf>
    <xf numFmtId="0" fontId="12" fillId="0" borderId="5" xfId="53" applyFont="1" applyBorder="1" applyAlignment="1" applyProtection="1">
      <alignment horizontal="right" vertical="top" wrapText="1"/>
      <protection hidden="1"/>
    </xf>
    <xf numFmtId="9" fontId="7" fillId="0" borderId="3" xfId="53" applyNumberFormat="1" applyFont="1" applyBorder="1" applyAlignment="1" applyProtection="1">
      <alignment horizontal="right" vertical="top" wrapText="1"/>
      <protection hidden="1"/>
    </xf>
    <xf numFmtId="3" fontId="7" fillId="0" borderId="1" xfId="53" applyNumberFormat="1" applyFont="1" applyBorder="1" applyAlignment="1" applyProtection="1">
      <alignment horizontal="right" vertical="top" wrapText="1"/>
      <protection hidden="1"/>
    </xf>
    <xf numFmtId="0" fontId="7" fillId="0" borderId="1" xfId="53" applyFont="1" applyBorder="1" applyAlignment="1" applyProtection="1">
      <alignment horizontal="right" vertical="top" wrapText="1"/>
      <protection hidden="1"/>
    </xf>
    <xf numFmtId="165" fontId="7" fillId="0" borderId="3" xfId="53" applyNumberFormat="1" applyFont="1" applyBorder="1" applyAlignment="1" applyProtection="1">
      <alignment horizontal="right" wrapText="1"/>
      <protection hidden="1"/>
    </xf>
    <xf numFmtId="2" fontId="2" fillId="0" borderId="3" xfId="53" applyNumberFormat="1" applyBorder="1" applyAlignment="1" applyProtection="1">
      <alignment horizontal="right" wrapText="1"/>
      <protection hidden="1"/>
    </xf>
    <xf numFmtId="169" fontId="7" fillId="0" borderId="3" xfId="53" applyNumberFormat="1" applyFont="1" applyBorder="1" applyAlignment="1" applyProtection="1">
      <alignment horizontal="right" wrapText="1"/>
      <protection hidden="1"/>
    </xf>
    <xf numFmtId="2" fontId="7" fillId="0" borderId="3" xfId="53" applyNumberFormat="1" applyFont="1" applyBorder="1" applyAlignment="1" applyProtection="1">
      <alignment horizontal="right" wrapText="1"/>
      <protection hidden="1"/>
    </xf>
    <xf numFmtId="0" fontId="12" fillId="0" borderId="7" xfId="53" applyFont="1" applyBorder="1" applyAlignment="1" applyProtection="1">
      <alignment horizontal="right" vertical="top" wrapText="1"/>
      <protection hidden="1"/>
    </xf>
    <xf numFmtId="3" fontId="2" fillId="0" borderId="3" xfId="0" applyNumberFormat="1" applyFont="1" applyBorder="1" applyAlignment="1" applyProtection="1">
      <alignment horizontal="right" wrapText="1"/>
      <protection hidden="1"/>
    </xf>
    <xf numFmtId="2" fontId="7" fillId="0" borderId="1" xfId="53" applyNumberFormat="1" applyFont="1" applyBorder="1" applyAlignment="1" applyProtection="1">
      <alignment horizontal="right" wrapText="1"/>
      <protection hidden="1"/>
    </xf>
    <xf numFmtId="4" fontId="7" fillId="0" borderId="3" xfId="53" applyNumberFormat="1" applyFont="1" applyBorder="1" applyAlignment="1" applyProtection="1">
      <alignment horizontal="right" vertical="top" wrapText="1"/>
      <protection hidden="1"/>
    </xf>
    <xf numFmtId="0" fontId="12" fillId="0" borderId="4" xfId="53" applyFont="1" applyBorder="1" applyAlignment="1" applyProtection="1">
      <alignment horizontal="right" vertical="top" wrapText="1"/>
      <protection hidden="1"/>
    </xf>
    <xf numFmtId="0" fontId="2" fillId="0" borderId="5" xfId="53" applyBorder="1" applyAlignment="1" applyProtection="1">
      <alignment horizontal="right" vertical="top" wrapText="1"/>
      <protection hidden="1"/>
    </xf>
    <xf numFmtId="0" fontId="2" fillId="0" borderId="3" xfId="53" applyBorder="1" applyAlignment="1" applyProtection="1">
      <alignment horizontal="right" wrapText="1"/>
      <protection hidden="1"/>
    </xf>
    <xf numFmtId="0" fontId="23" fillId="0" borderId="7" xfId="53" applyFont="1" applyBorder="1" applyAlignment="1" applyProtection="1">
      <alignment horizontal="right" vertical="top" wrapText="1"/>
      <protection hidden="1"/>
    </xf>
    <xf numFmtId="0" fontId="23" fillId="0" borderId="5" xfId="53" applyFont="1" applyBorder="1" applyAlignment="1" applyProtection="1">
      <alignment horizontal="right" vertical="top" wrapText="1"/>
      <protection hidden="1"/>
    </xf>
    <xf numFmtId="9" fontId="7" fillId="0" borderId="3" xfId="53" applyNumberFormat="1" applyFont="1" applyBorder="1" applyAlignment="1" applyProtection="1">
      <alignment horizontal="right" vertical="center" wrapText="1"/>
      <protection hidden="1"/>
    </xf>
    <xf numFmtId="0" fontId="23" fillId="0" borderId="1" xfId="53" applyFont="1" applyBorder="1" applyAlignment="1" applyProtection="1">
      <alignment horizontal="right" vertical="top" wrapText="1"/>
      <protection hidden="1"/>
    </xf>
    <xf numFmtId="9" fontId="7" fillId="0" borderId="1" xfId="53" applyNumberFormat="1" applyFont="1" applyBorder="1" applyAlignment="1" applyProtection="1">
      <alignment horizontal="right" vertical="top" wrapText="1"/>
      <protection hidden="1"/>
    </xf>
    <xf numFmtId="0" fontId="7" fillId="0" borderId="1" xfId="53" applyFont="1" applyBorder="1" applyAlignment="1" applyProtection="1">
      <alignment horizontal="right" wrapText="1"/>
      <protection hidden="1"/>
    </xf>
    <xf numFmtId="166" fontId="7" fillId="0" borderId="3" xfId="53" applyNumberFormat="1" applyFont="1" applyBorder="1" applyAlignment="1" applyProtection="1">
      <alignment horizontal="right" wrapText="1"/>
      <protection hidden="1"/>
    </xf>
    <xf numFmtId="166" fontId="7" fillId="0" borderId="1" xfId="53" applyNumberFormat="1" applyFont="1" applyBorder="1" applyAlignment="1" applyProtection="1">
      <alignment horizontal="right" wrapText="1"/>
      <protection hidden="1"/>
    </xf>
    <xf numFmtId="0" fontId="7" fillId="0" borderId="3" xfId="53" applyFont="1" applyBorder="1" applyAlignment="1" applyProtection="1">
      <alignment horizontal="right" wrapText="1"/>
      <protection hidden="1"/>
    </xf>
    <xf numFmtId="0" fontId="19" fillId="0" borderId="7" xfId="53" applyFont="1" applyBorder="1" applyAlignment="1" applyProtection="1">
      <alignment horizontal="right" vertical="top" wrapText="1"/>
      <protection hidden="1"/>
    </xf>
    <xf numFmtId="0" fontId="19" fillId="0" borderId="5" xfId="53" applyFont="1" applyBorder="1" applyAlignment="1" applyProtection="1">
      <alignment horizontal="right" vertical="top" wrapText="1"/>
      <protection hidden="1"/>
    </xf>
    <xf numFmtId="44" fontId="7" fillId="0" borderId="1" xfId="54" applyFont="1" applyFill="1" applyBorder="1" applyAlignment="1" applyProtection="1">
      <alignment horizontal="right" wrapText="1"/>
      <protection hidden="1"/>
    </xf>
    <xf numFmtId="9" fontId="7" fillId="0" borderId="20" xfId="53" applyNumberFormat="1" applyFont="1" applyBorder="1" applyAlignment="1" applyProtection="1">
      <alignment horizontal="right" vertical="top" wrapText="1"/>
      <protection hidden="1"/>
    </xf>
    <xf numFmtId="9" fontId="7" fillId="0" borderId="1" xfId="53" applyNumberFormat="1" applyFont="1" applyBorder="1" applyAlignment="1" applyProtection="1">
      <alignment horizontal="right" wrapText="1"/>
      <protection hidden="1"/>
    </xf>
    <xf numFmtId="167" fontId="4" fillId="21" borderId="3" xfId="0" applyNumberFormat="1" applyFont="1" applyFill="1" applyBorder="1" applyAlignment="1" applyProtection="1">
      <alignment horizontal="center" vertical="center"/>
      <protection hidden="1"/>
    </xf>
    <xf numFmtId="9" fontId="4" fillId="21" borderId="3" xfId="0" applyNumberFormat="1" applyFont="1" applyFill="1" applyBorder="1" applyAlignment="1" applyProtection="1">
      <alignment horizontal="center" vertical="center"/>
      <protection hidden="1"/>
    </xf>
    <xf numFmtId="167" fontId="4" fillId="14" borderId="3" xfId="0" applyNumberFormat="1" applyFont="1" applyFill="1" applyBorder="1" applyAlignment="1" applyProtection="1">
      <alignment horizontal="center" vertical="center"/>
      <protection hidden="1"/>
    </xf>
    <xf numFmtId="167" fontId="2" fillId="14" borderId="3" xfId="0" applyNumberFormat="1" applyFont="1" applyFill="1" applyBorder="1" applyAlignment="1" applyProtection="1">
      <alignment horizontal="center" vertical="center"/>
      <protection hidden="1"/>
    </xf>
    <xf numFmtId="9" fontId="8" fillId="20" borderId="3" xfId="1" applyNumberFormat="1" applyFont="1" applyFill="1" applyBorder="1" applyAlignment="1" applyProtection="1">
      <alignment horizontal="center" vertical="center" wrapText="1"/>
      <protection hidden="1"/>
    </xf>
    <xf numFmtId="9" fontId="4" fillId="20" borderId="3" xfId="0" applyNumberFormat="1" applyFont="1" applyFill="1" applyBorder="1" applyAlignment="1" applyProtection="1">
      <alignment horizontal="center" vertical="center" wrapText="1"/>
      <protection hidden="1"/>
    </xf>
    <xf numFmtId="3" fontId="2" fillId="2" borderId="3" xfId="0" applyNumberFormat="1" applyFont="1" applyFill="1" applyBorder="1" applyAlignment="1" applyProtection="1">
      <alignment horizontal="center" vertical="top" wrapText="1"/>
      <protection hidden="1"/>
    </xf>
    <xf numFmtId="3" fontId="2" fillId="0" borderId="3" xfId="0" applyNumberFormat="1" applyFont="1" applyBorder="1" applyAlignment="1" applyProtection="1">
      <alignment horizontal="center"/>
      <protection hidden="1"/>
    </xf>
    <xf numFmtId="9" fontId="2" fillId="15" borderId="3" xfId="0" applyNumberFormat="1" applyFont="1" applyFill="1" applyBorder="1" applyAlignment="1" applyProtection="1">
      <alignment horizontal="center"/>
      <protection hidden="1"/>
    </xf>
    <xf numFmtId="2" fontId="2" fillId="15" borderId="3" xfId="0" applyNumberFormat="1" applyFont="1" applyFill="1" applyBorder="1" applyAlignment="1" applyProtection="1">
      <alignment horizontal="center"/>
      <protection hidden="1"/>
    </xf>
    <xf numFmtId="37" fontId="4" fillId="18" borderId="3" xfId="0" applyNumberFormat="1" applyFont="1" applyFill="1" applyBorder="1" applyAlignment="1" applyProtection="1">
      <alignment horizontal="center"/>
      <protection hidden="1"/>
    </xf>
    <xf numFmtId="37" fontId="4" fillId="17" borderId="3" xfId="0" applyNumberFormat="1" applyFont="1" applyFill="1" applyBorder="1" applyAlignment="1" applyProtection="1">
      <alignment horizontal="center"/>
      <protection hidden="1"/>
    </xf>
    <xf numFmtId="37" fontId="0" fillId="17" borderId="3" xfId="0" applyNumberFormat="1" applyFill="1" applyBorder="1" applyAlignment="1" applyProtection="1">
      <alignment horizontal="center"/>
      <protection hidden="1"/>
    </xf>
    <xf numFmtId="37" fontId="0" fillId="0" borderId="3" xfId="0" applyNumberFormat="1" applyBorder="1" applyAlignment="1" applyProtection="1">
      <alignment horizontal="center"/>
      <protection hidden="1"/>
    </xf>
    <xf numFmtId="3" fontId="0" fillId="0" borderId="1" xfId="0" applyNumberFormat="1" applyBorder="1" applyAlignment="1" applyProtection="1">
      <alignment horizontal="center" vertical="center"/>
      <protection hidden="1"/>
    </xf>
    <xf numFmtId="3" fontId="4" fillId="17" borderId="1" xfId="0" applyNumberFormat="1" applyFont="1" applyFill="1" applyBorder="1" applyAlignment="1" applyProtection="1">
      <alignment horizontal="center" vertical="center"/>
      <protection hidden="1"/>
    </xf>
    <xf numFmtId="9" fontId="4" fillId="17" borderId="3" xfId="0" applyNumberFormat="1" applyFont="1" applyFill="1" applyBorder="1" applyAlignment="1" applyProtection="1">
      <alignment horizontal="center" vertical="center" wrapText="1"/>
      <protection hidden="1"/>
    </xf>
    <xf numFmtId="9" fontId="0" fillId="2" borderId="3" xfId="0" applyNumberFormat="1" applyFill="1" applyBorder="1" applyAlignment="1" applyProtection="1">
      <alignment horizontal="center" vertical="center" wrapText="1"/>
      <protection hidden="1"/>
    </xf>
    <xf numFmtId="168" fontId="4" fillId="17" borderId="3" xfId="0" applyNumberFormat="1" applyFont="1" applyFill="1" applyBorder="1" applyAlignment="1" applyProtection="1">
      <alignment horizontal="center" vertical="center"/>
      <protection hidden="1"/>
    </xf>
    <xf numFmtId="168" fontId="0" fillId="0" borderId="3" xfId="0" applyNumberFormat="1" applyBorder="1" applyAlignment="1" applyProtection="1">
      <alignment horizontal="center" vertical="center"/>
      <protection hidden="1"/>
    </xf>
    <xf numFmtId="9" fontId="4" fillId="17" borderId="3" xfId="0" applyNumberFormat="1" applyFont="1" applyFill="1" applyBorder="1" applyAlignment="1" applyProtection="1">
      <alignment horizontal="center" vertical="center"/>
      <protection hidden="1"/>
    </xf>
    <xf numFmtId="9" fontId="51" fillId="17" borderId="3" xfId="0" applyNumberFormat="1" applyFont="1" applyFill="1" applyBorder="1" applyAlignment="1" applyProtection="1">
      <alignment horizontal="center"/>
      <protection hidden="1"/>
    </xf>
    <xf numFmtId="9" fontId="4" fillId="18" borderId="3" xfId="0" applyNumberFormat="1" applyFont="1" applyFill="1" applyBorder="1" applyAlignment="1" applyProtection="1">
      <alignment horizontal="center" vertical="center"/>
      <protection hidden="1"/>
    </xf>
    <xf numFmtId="9" fontId="4" fillId="18" borderId="3" xfId="0" applyNumberFormat="1" applyFont="1" applyFill="1" applyBorder="1" applyAlignment="1" applyProtection="1">
      <alignment horizontal="center" vertical="center" wrapText="1"/>
      <protection hidden="1"/>
    </xf>
    <xf numFmtId="168" fontId="0" fillId="15" borderId="0" xfId="0" applyNumberFormat="1" applyFill="1" applyAlignment="1">
      <alignment horizontal="center" vertical="top"/>
    </xf>
    <xf numFmtId="0" fontId="20" fillId="15" borderId="0" xfId="2" applyFill="1" applyBorder="1" applyAlignment="1">
      <alignment horizontal="center" vertical="top" wrapText="1"/>
    </xf>
    <xf numFmtId="168" fontId="0" fillId="0" borderId="0" xfId="0" applyNumberFormat="1" applyAlignment="1">
      <alignment horizontal="center" vertical="top"/>
    </xf>
    <xf numFmtId="0" fontId="0" fillId="0" borderId="0" xfId="0" applyAlignment="1">
      <alignment horizontal="center" vertical="top"/>
    </xf>
    <xf numFmtId="0" fontId="20" fillId="0" borderId="0" xfId="2" applyBorder="1" applyAlignment="1">
      <alignment horizontal="center" vertical="top"/>
    </xf>
    <xf numFmtId="2" fontId="0" fillId="0" borderId="0" xfId="0" applyNumberFormat="1" applyAlignment="1" applyProtection="1">
      <alignment vertical="top"/>
      <protection hidden="1"/>
    </xf>
    <xf numFmtId="9" fontId="0" fillId="0" borderId="3" xfId="0" applyNumberFormat="1" applyBorder="1" applyAlignment="1" applyProtection="1">
      <alignment horizontal="center" wrapText="1"/>
      <protection hidden="1"/>
    </xf>
    <xf numFmtId="9" fontId="0" fillId="0" borderId="3" xfId="0" applyNumberFormat="1" applyBorder="1" applyAlignment="1" applyProtection="1">
      <alignment horizontal="center" vertical="top"/>
      <protection hidden="1"/>
    </xf>
    <xf numFmtId="9" fontId="4" fillId="14" borderId="3" xfId="0" applyNumberFormat="1" applyFont="1" applyFill="1" applyBorder="1" applyAlignment="1" applyProtection="1">
      <alignment horizontal="center" vertical="top"/>
      <protection hidden="1"/>
    </xf>
    <xf numFmtId="0" fontId="0" fillId="0" borderId="0" xfId="0" quotePrefix="1" applyProtection="1">
      <protection hidden="1"/>
    </xf>
    <xf numFmtId="0" fontId="0" fillId="0" borderId="3" xfId="0" applyBorder="1" applyAlignment="1">
      <alignment horizontal="left" wrapText="1"/>
    </xf>
    <xf numFmtId="49" fontId="4" fillId="14" borderId="3" xfId="0" applyNumberFormat="1" applyFont="1" applyFill="1" applyBorder="1" applyAlignment="1" applyProtection="1">
      <alignment horizontal="center" vertical="center"/>
      <protection hidden="1"/>
    </xf>
    <xf numFmtId="0" fontId="49" fillId="0" borderId="0" xfId="0" applyFont="1" applyProtection="1">
      <protection hidden="1"/>
    </xf>
    <xf numFmtId="0" fontId="0" fillId="0" borderId="2" xfId="0" applyBorder="1" applyAlignment="1" applyProtection="1">
      <alignment horizontal="center"/>
      <protection hidden="1"/>
    </xf>
    <xf numFmtId="0" fontId="12" fillId="0" borderId="5" xfId="53" applyFont="1" applyBorder="1" applyAlignment="1">
      <alignment horizontal="left" vertical="top" wrapText="1"/>
    </xf>
    <xf numFmtId="0" fontId="6" fillId="0" borderId="0" xfId="53" applyFont="1" applyAlignment="1">
      <alignment horizontal="left" vertical="center"/>
    </xf>
    <xf numFmtId="0" fontId="7" fillId="0" borderId="6" xfId="53" applyFont="1" applyBorder="1" applyAlignment="1">
      <alignment horizontal="left" vertical="top" wrapText="1"/>
    </xf>
    <xf numFmtId="0" fontId="16" fillId="0" borderId="4" xfId="53" applyFont="1" applyBorder="1" applyAlignment="1">
      <alignment horizontal="left" vertical="center" wrapText="1"/>
    </xf>
    <xf numFmtId="0" fontId="7" fillId="0" borderId="2" xfId="53" applyFont="1" applyBorder="1" applyAlignment="1">
      <alignment horizontal="left" vertical="top" wrapText="1"/>
    </xf>
    <xf numFmtId="0" fontId="17" fillId="0" borderId="7" xfId="53" applyFont="1" applyBorder="1" applyAlignment="1">
      <alignment horizontal="left" vertical="center" wrapText="1"/>
    </xf>
    <xf numFmtId="0" fontId="7" fillId="0" borderId="0" xfId="53" applyFont="1" applyAlignment="1">
      <alignment horizontal="left" vertical="top" wrapText="1"/>
    </xf>
    <xf numFmtId="0" fontId="7" fillId="0" borderId="1" xfId="53" applyFont="1" applyBorder="1" applyAlignment="1">
      <alignment horizontal="left" vertical="top" wrapText="1"/>
    </xf>
    <xf numFmtId="0" fontId="12" fillId="0" borderId="7" xfId="53" applyFont="1" applyBorder="1" applyAlignment="1">
      <alignment horizontal="left" vertical="top" wrapText="1"/>
    </xf>
    <xf numFmtId="0" fontId="12" fillId="0" borderId="4" xfId="53" applyFont="1" applyBorder="1" applyAlignment="1">
      <alignment horizontal="left" vertical="top" wrapText="1"/>
    </xf>
    <xf numFmtId="0" fontId="22" fillId="2" borderId="7" xfId="53" applyFont="1" applyFill="1" applyBorder="1" applyAlignment="1">
      <alignment horizontal="left" vertical="top" wrapText="1"/>
    </xf>
    <xf numFmtId="0" fontId="23" fillId="0" borderId="5" xfId="53" applyFont="1" applyBorder="1" applyAlignment="1">
      <alignment horizontal="left" vertical="top" wrapText="1"/>
    </xf>
    <xf numFmtId="0" fontId="23" fillId="0" borderId="1" xfId="53" applyFont="1" applyBorder="1" applyAlignment="1">
      <alignment horizontal="left" vertical="top" wrapText="1"/>
    </xf>
    <xf numFmtId="0" fontId="5" fillId="0" borderId="0" xfId="53" applyFont="1" applyAlignment="1">
      <alignment horizontal="left" vertical="top" wrapText="1"/>
    </xf>
    <xf numFmtId="0" fontId="18" fillId="2" borderId="7" xfId="53" applyFont="1" applyFill="1" applyBorder="1" applyAlignment="1">
      <alignment horizontal="left" vertical="top" wrapText="1"/>
    </xf>
    <xf numFmtId="0" fontId="19" fillId="0" borderId="5" xfId="53" applyFont="1" applyBorder="1" applyAlignment="1">
      <alignment horizontal="left" vertical="top" wrapText="1"/>
    </xf>
    <xf numFmtId="2" fontId="4" fillId="0" borderId="0" xfId="0" applyNumberFormat="1" applyFont="1" applyAlignment="1" applyProtection="1">
      <alignment vertical="top" wrapText="1"/>
      <protection hidden="1"/>
    </xf>
    <xf numFmtId="0" fontId="0" fillId="0" borderId="3" xfId="0" applyBorder="1" applyAlignment="1" applyProtection="1">
      <protection hidden="1"/>
    </xf>
    <xf numFmtId="2" fontId="0" fillId="0" borderId="2" xfId="0" applyNumberFormat="1" applyBorder="1" applyAlignment="1" applyProtection="1">
      <alignment vertical="top" wrapText="1"/>
      <protection hidden="1"/>
    </xf>
    <xf numFmtId="2" fontId="0" fillId="0" borderId="0" xfId="0" applyNumberFormat="1" applyAlignment="1" applyProtection="1">
      <alignment horizontal="left" vertical="top" wrapText="1"/>
      <protection hidden="1"/>
    </xf>
    <xf numFmtId="0" fontId="5" fillId="0" borderId="6" xfId="0" applyFont="1" applyBorder="1" applyAlignment="1" applyProtection="1">
      <protection hidden="1"/>
    </xf>
    <xf numFmtId="0" fontId="5" fillId="0" borderId="2" xfId="0" applyFont="1" applyBorder="1" applyAlignment="1" applyProtection="1">
      <alignment horizontal="left" wrapText="1"/>
      <protection hidden="1"/>
    </xf>
    <xf numFmtId="0" fontId="0" fillId="0" borderId="3" xfId="0" applyBorder="1" applyAlignment="1" applyProtection="1">
      <alignment wrapText="1"/>
      <protection hidden="1"/>
    </xf>
    <xf numFmtId="0" fontId="2" fillId="0" borderId="3" xfId="1" applyBorder="1" applyAlignment="1" applyProtection="1">
      <alignment horizontal="left" vertical="top" wrapText="1"/>
      <protection hidden="1"/>
    </xf>
    <xf numFmtId="0" fontId="7" fillId="0" borderId="3" xfId="1" applyFont="1" applyBorder="1" applyAlignment="1" applyProtection="1">
      <alignment vertical="center" wrapText="1"/>
      <protection hidden="1"/>
    </xf>
    <xf numFmtId="0" fontId="62" fillId="2" borderId="0" xfId="0" applyFont="1" applyFill="1" applyAlignment="1">
      <alignment horizontal="left" vertical="top" wrapText="1"/>
    </xf>
    <xf numFmtId="0" fontId="62" fillId="2" borderId="17" xfId="0" applyFont="1" applyFill="1" applyBorder="1" applyAlignment="1">
      <alignment horizontal="left" vertical="top"/>
    </xf>
    <xf numFmtId="0" fontId="62" fillId="2" borderId="2" xfId="0" applyFont="1" applyFill="1" applyBorder="1" applyAlignment="1">
      <alignment horizontal="left" vertical="top" wrapText="1"/>
    </xf>
  </cellXfs>
  <cellStyles count="55">
    <cellStyle name="Comma" xfId="3" builtinId="3"/>
    <cellStyle name="Comma [0] 2" xfId="46" xr:uid="{00000000-0005-0000-0000-000001000000}"/>
    <cellStyle name="Comma 2" xfId="5" xr:uid="{00000000-0005-0000-0000-000002000000}"/>
    <cellStyle name="Comma 2 2" xfId="22" xr:uid="{00000000-0005-0000-0000-000003000000}"/>
    <cellStyle name="Comma 2 2 2" xfId="34" xr:uid="{00000000-0005-0000-0000-000004000000}"/>
    <cellStyle name="Comma 3" xfId="21" xr:uid="{00000000-0005-0000-0000-000005000000}"/>
    <cellStyle name="Comma 3 2" xfId="33" xr:uid="{00000000-0005-0000-0000-000006000000}"/>
    <cellStyle name="Comma 4" xfId="45" xr:uid="{00000000-0005-0000-0000-000007000000}"/>
    <cellStyle name="Comma 5" xfId="30" xr:uid="{00000000-0005-0000-0000-000008000000}"/>
    <cellStyle name="Comma 6" xfId="51" xr:uid="{00000000-0005-0000-0000-000009000000}"/>
    <cellStyle name="Comma 7" xfId="52" xr:uid="{00000000-0005-0000-0000-00000A000000}"/>
    <cellStyle name="Currency" xfId="20" builtinId="4"/>
    <cellStyle name="Currency [0] 2" xfId="44" xr:uid="{00000000-0005-0000-0000-00000C000000}"/>
    <cellStyle name="Currency 2" xfId="43" xr:uid="{00000000-0005-0000-0000-00000D000000}"/>
    <cellStyle name="Currency 2 2" xfId="54" xr:uid="{00000000-0005-0000-0000-00000E000000}"/>
    <cellStyle name="Currency 3" xfId="32" xr:uid="{00000000-0005-0000-0000-00000F000000}"/>
    <cellStyle name="Currency 4" xfId="50" xr:uid="{00000000-0005-0000-0000-000010000000}"/>
    <cellStyle name="Currency 5" xfId="29" xr:uid="{00000000-0005-0000-0000-000011000000}"/>
    <cellStyle name="Currency 6" xfId="31" xr:uid="{00000000-0005-0000-0000-000012000000}"/>
    <cellStyle name="Hyperlink" xfId="2" builtinId="8"/>
    <cellStyle name="Hyperlink 2" xfId="47" xr:uid="{00000000-0005-0000-0000-000014000000}"/>
    <cellStyle name="Milliers 2" xfId="6" xr:uid="{00000000-0005-0000-0000-000015000000}"/>
    <cellStyle name="Milliers 2 2" xfId="7" xr:uid="{00000000-0005-0000-0000-000016000000}"/>
    <cellStyle name="Milliers 2 2 2" xfId="24" xr:uid="{00000000-0005-0000-0000-000017000000}"/>
    <cellStyle name="Milliers 2 2 2 2" xfId="36" xr:uid="{00000000-0005-0000-0000-000018000000}"/>
    <cellStyle name="Milliers 2 3" xfId="19" xr:uid="{00000000-0005-0000-0000-000019000000}"/>
    <cellStyle name="Milliers 2 4" xfId="23" xr:uid="{00000000-0005-0000-0000-00001A000000}"/>
    <cellStyle name="Milliers 2 4 2" xfId="35" xr:uid="{00000000-0005-0000-0000-00001B000000}"/>
    <cellStyle name="Milliers 3" xfId="8" xr:uid="{00000000-0005-0000-0000-00001C000000}"/>
    <cellStyle name="Milliers 3 2" xfId="9" xr:uid="{00000000-0005-0000-0000-00001D000000}"/>
    <cellStyle name="Milliers 3 2 2" xfId="26" xr:uid="{00000000-0005-0000-0000-00001E000000}"/>
    <cellStyle name="Milliers 3 2 2 2" xfId="38" xr:uid="{00000000-0005-0000-0000-00001F000000}"/>
    <cellStyle name="Milliers 3 3" xfId="25" xr:uid="{00000000-0005-0000-0000-000020000000}"/>
    <cellStyle name="Milliers 3 3 2" xfId="37" xr:uid="{00000000-0005-0000-0000-000021000000}"/>
    <cellStyle name="Milliers 4" xfId="10" xr:uid="{00000000-0005-0000-0000-000022000000}"/>
    <cellStyle name="Milliers 4 2" xfId="11" xr:uid="{00000000-0005-0000-0000-000023000000}"/>
    <cellStyle name="Milliers 4 2 2" xfId="28" xr:uid="{00000000-0005-0000-0000-000024000000}"/>
    <cellStyle name="Milliers 4 2 2 2" xfId="40" xr:uid="{00000000-0005-0000-0000-000025000000}"/>
    <cellStyle name="Milliers 4 3" xfId="27" xr:uid="{00000000-0005-0000-0000-000026000000}"/>
    <cellStyle name="Milliers 4 3 2" xfId="39" xr:uid="{00000000-0005-0000-0000-000027000000}"/>
    <cellStyle name="Normal" xfId="0" builtinId="0"/>
    <cellStyle name="Normal 11" xfId="1" xr:uid="{00000000-0005-0000-0000-000029000000}"/>
    <cellStyle name="Normal 11 2" xfId="53" xr:uid="{00000000-0005-0000-0000-00002A000000}"/>
    <cellStyle name="Normal 2" xfId="12" xr:uid="{00000000-0005-0000-0000-00002B000000}"/>
    <cellStyle name="Normal 2 2" xfId="13" xr:uid="{00000000-0005-0000-0000-00002C000000}"/>
    <cellStyle name="Normal 2 2 2" xfId="14" xr:uid="{00000000-0005-0000-0000-00002D000000}"/>
    <cellStyle name="Normal 3" xfId="15" xr:uid="{00000000-0005-0000-0000-00002E000000}"/>
    <cellStyle name="Normal 3 2" xfId="16" xr:uid="{00000000-0005-0000-0000-00002F000000}"/>
    <cellStyle name="Normal 3 3" xfId="49" xr:uid="{00000000-0005-0000-0000-000030000000}"/>
    <cellStyle name="Normal 4" xfId="17" xr:uid="{00000000-0005-0000-0000-000031000000}"/>
    <cellStyle name="Normal 5" xfId="4" xr:uid="{00000000-0005-0000-0000-000032000000}"/>
    <cellStyle name="Normal 6" xfId="41" xr:uid="{00000000-0005-0000-0000-000033000000}"/>
    <cellStyle name="Percent" xfId="18" builtinId="5"/>
    <cellStyle name="Percent 2" xfId="48" xr:uid="{00000000-0005-0000-0000-000035000000}"/>
    <cellStyle name="Percent 3" xfId="42" xr:uid="{00000000-0005-0000-0000-000036000000}"/>
  </cellStyles>
  <dxfs count="42">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i val="0"/>
      </font>
      <alignment horizontal="general" vertical="top" textRotation="0" wrapText="1" indent="0" justifyLastLine="0" shrinkToFit="0" readingOrder="0"/>
    </dxf>
    <dxf>
      <font>
        <i val="0"/>
      </font>
      <alignment horizontal="general" vertical="top" textRotation="0" wrapText="1" indent="0" justifyLastLine="0" shrinkToFit="0" readingOrder="0"/>
    </dxf>
    <dxf>
      <font>
        <i val="0"/>
      </font>
      <alignment horizontal="general" vertical="top" textRotation="0" wrapText="1" indent="0" justifyLastLine="0" shrinkToFit="0" readingOrder="0"/>
    </dxf>
    <dxf>
      <font>
        <i val="0"/>
      </font>
      <alignment horizontal="general" vertical="top" textRotation="0" wrapText="1" indent="0" justifyLastLine="0" shrinkToFit="0" readingOrder="0"/>
    </dxf>
    <dxf>
      <font>
        <i val="0"/>
      </font>
      <numFmt numFmtId="0" formatCode="General"/>
      <alignment horizontal="general" vertical="top" textRotation="0" wrapText="0" indent="0" justifyLastLine="0" shrinkToFit="0" readingOrder="0"/>
    </dxf>
    <dxf>
      <font>
        <i val="0"/>
      </font>
      <alignment horizontal="general" vertical="top" textRotation="0" wrapText="0" indent="0" justifyLastLine="0" shrinkToFit="0" readingOrder="0"/>
    </dxf>
    <dxf>
      <font>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2</xdr:col>
      <xdr:colOff>2038351</xdr:colOff>
      <xdr:row>2</xdr:row>
      <xdr:rowOff>7937</xdr:rowOff>
    </xdr:from>
    <xdr:to>
      <xdr:col>4</xdr:col>
      <xdr:colOff>1577341</xdr:colOff>
      <xdr:row>10</xdr:row>
      <xdr:rowOff>30480</xdr:rowOff>
    </xdr:to>
    <xdr:sp macro="" textlink="">
      <xdr:nvSpPr>
        <xdr:cNvPr id="90" name="TextBox 2">
          <a:extLst>
            <a:ext uri="{FF2B5EF4-FFF2-40B4-BE49-F238E27FC236}">
              <a16:creationId xmlns:a16="http://schemas.microsoft.com/office/drawing/2014/main" id="{28F4B87F-6978-46AE-A67A-2EA73483874E}"/>
            </a:ext>
          </a:extLst>
        </xdr:cNvPr>
        <xdr:cNvSpPr txBox="1"/>
      </xdr:nvSpPr>
      <xdr:spPr>
        <a:xfrm>
          <a:off x="2602231" y="358457"/>
          <a:ext cx="2137410" cy="1424623"/>
        </a:xfrm>
        <a:prstGeom prst="rect">
          <a:avLst/>
        </a:prstGeom>
        <a:noFill/>
      </xdr:spPr>
      <xdr:txBody>
        <a:bodyPr vertOverflow="clip" horzOverflow="clip" wrap="square" rtlCol="0" anchor="t">
          <a:noAutofit/>
        </a:bodyPr>
        <a:lstStyle/>
        <a:p>
          <a:pPr algn="l"/>
          <a:r>
            <a:rPr lang="en-US" sz="2800" b="1" i="0" u="none" strike="noStrike" baseline="0">
              <a:solidFill>
                <a:schemeClr val="tx1"/>
              </a:solidFill>
              <a:latin typeface="+mn-lt"/>
              <a:ea typeface="+mn-ea"/>
              <a:cs typeface="+mn-cs"/>
            </a:rPr>
            <a:t>Building Better Together</a:t>
          </a:r>
        </a:p>
      </xdr:txBody>
    </xdr:sp>
    <xdr:clientData/>
  </xdr:twoCellAnchor>
  <xdr:twoCellAnchor editAs="absolute">
    <xdr:from>
      <xdr:col>2</xdr:col>
      <xdr:colOff>1971675</xdr:colOff>
      <xdr:row>2</xdr:row>
      <xdr:rowOff>57150</xdr:rowOff>
    </xdr:from>
    <xdr:to>
      <xdr:col>2</xdr:col>
      <xdr:colOff>1971675</xdr:colOff>
      <xdr:row>8</xdr:row>
      <xdr:rowOff>95250</xdr:rowOff>
    </xdr:to>
    <xdr:cxnSp macro="">
      <xdr:nvCxnSpPr>
        <xdr:cNvPr id="5" name="Straight Connector 4">
          <a:extLst>
            <a:ext uri="{FF2B5EF4-FFF2-40B4-BE49-F238E27FC236}">
              <a16:creationId xmlns:a16="http://schemas.microsoft.com/office/drawing/2014/main" id="{616856FE-FF9C-4284-B88F-F76B62DD19C9}"/>
            </a:ext>
          </a:extLst>
        </xdr:cNvPr>
        <xdr:cNvCxnSpPr/>
      </xdr:nvCxnSpPr>
      <xdr:spPr>
        <a:xfrm>
          <a:off x="2609850" y="438150"/>
          <a:ext cx="0" cy="1181100"/>
        </a:xfrm>
        <a:prstGeom prst="line">
          <a:avLst/>
        </a:prstGeom>
        <a:ln w="9525">
          <a:solidFill>
            <a:schemeClr val="tx2"/>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editAs="absolute">
    <xdr:from>
      <xdr:col>0</xdr:col>
      <xdr:colOff>104774</xdr:colOff>
      <xdr:row>8</xdr:row>
      <xdr:rowOff>161925</xdr:rowOff>
    </xdr:from>
    <xdr:to>
      <xdr:col>6</xdr:col>
      <xdr:colOff>781049</xdr:colOff>
      <xdr:row>16</xdr:row>
      <xdr:rowOff>161925</xdr:rowOff>
    </xdr:to>
    <xdr:sp macro="" textlink="">
      <xdr:nvSpPr>
        <xdr:cNvPr id="35" name="TextBox 5">
          <a:extLst>
            <a:ext uri="{FF2B5EF4-FFF2-40B4-BE49-F238E27FC236}">
              <a16:creationId xmlns:a16="http://schemas.microsoft.com/office/drawing/2014/main" id="{6E3534FE-85B6-41FA-915B-A122232828B9}"/>
            </a:ext>
          </a:extLst>
        </xdr:cNvPr>
        <xdr:cNvSpPr txBox="1"/>
      </xdr:nvSpPr>
      <xdr:spPr>
        <a:xfrm>
          <a:off x="104774" y="1685925"/>
          <a:ext cx="7172325" cy="1524000"/>
        </a:xfrm>
        <a:prstGeom prst="rect">
          <a:avLst/>
        </a:prstGeom>
        <a:noFill/>
      </xdr:spPr>
      <xdr:txBody>
        <a:bodyPr vertOverflow="clip" horzOverflow="clip" wrap="square" rtlCol="0" anchor="t">
          <a:noAutofit/>
        </a:bodyPr>
        <a:lstStyle/>
        <a:p>
          <a:endParaRPr lang="en-US" sz="1800" b="0" i="0" u="none" strike="noStrike" baseline="0">
            <a:latin typeface="+mn-lt"/>
            <a:ea typeface="+mn-ea"/>
            <a:cs typeface="+mn-cs"/>
          </a:endParaRPr>
        </a:p>
        <a:p>
          <a:r>
            <a:rPr lang="en-US" sz="2800" b="0" i="0" u="none" strike="noStrike" baseline="0">
              <a:latin typeface="+mn-lt"/>
              <a:ea typeface="+mn-ea"/>
              <a:cs typeface="+mn-cs"/>
            </a:rPr>
            <a:t>2021</a:t>
          </a:r>
        </a:p>
        <a:p>
          <a:r>
            <a:rPr lang="en-US" sz="1800" b="0" i="0" u="none" strike="noStrike" baseline="0">
              <a:latin typeface="+mn-lt"/>
              <a:ea typeface="+mn-ea"/>
              <a:cs typeface="+mn-cs"/>
            </a:rPr>
            <a:t>Agnico Eagle Mines Limited </a:t>
          </a:r>
        </a:p>
        <a:p>
          <a:r>
            <a:rPr lang="en-US" sz="1800" b="0" i="0" u="none" strike="noStrike" baseline="0">
              <a:latin typeface="+mn-lt"/>
              <a:ea typeface="+mn-ea"/>
              <a:cs typeface="+mn-cs"/>
            </a:rPr>
            <a:t>Sustainability Performance Data</a:t>
          </a:r>
          <a:endParaRPr lang="en-US" sz="1800" dirty="0" err="1"/>
        </a:p>
      </xdr:txBody>
    </xdr:sp>
    <xdr:clientData/>
  </xdr:twoCellAnchor>
  <xdr:twoCellAnchor editAs="absolute">
    <xdr:from>
      <xdr:col>0</xdr:col>
      <xdr:colOff>89535</xdr:colOff>
      <xdr:row>16</xdr:row>
      <xdr:rowOff>144779</xdr:rowOff>
    </xdr:from>
    <xdr:to>
      <xdr:col>11</xdr:col>
      <xdr:colOff>10160</xdr:colOff>
      <xdr:row>33</xdr:row>
      <xdr:rowOff>25399</xdr:rowOff>
    </xdr:to>
    <xdr:sp macro="" textlink="">
      <xdr:nvSpPr>
        <xdr:cNvPr id="44" name="TextBox 6">
          <a:extLst>
            <a:ext uri="{FF2B5EF4-FFF2-40B4-BE49-F238E27FC236}">
              <a16:creationId xmlns:a16="http://schemas.microsoft.com/office/drawing/2014/main" id="{F3555936-73AC-4321-AB21-CFAC99F7C006}"/>
            </a:ext>
            <a:ext uri="{147F2762-F138-4A5C-976F-8EAC2B608ADB}">
              <a16:predDERef xmlns:a16="http://schemas.microsoft.com/office/drawing/2014/main" pred="{6E3534FE-85B6-41FA-915B-A122232828B9}"/>
            </a:ext>
          </a:extLst>
        </xdr:cNvPr>
        <xdr:cNvSpPr txBox="1"/>
      </xdr:nvSpPr>
      <xdr:spPr>
        <a:xfrm>
          <a:off x="89535" y="3040379"/>
          <a:ext cx="11922125" cy="3061970"/>
        </a:xfrm>
        <a:prstGeom prst="rect">
          <a:avLst/>
        </a:prstGeom>
        <a:noFill/>
      </xdr:spPr>
      <xdr:txBody>
        <a:bodyPr vertOverflow="clip" horzOverflow="clip" wrap="square" rtlCol="0" anchor="t">
          <a:noAutofit/>
        </a:bodyPr>
        <a:lstStyle/>
        <a:p>
          <a:r>
            <a:rPr lang="en-US" sz="1100" b="0" i="0" u="none" strike="noStrike">
              <a:effectLst/>
              <a:latin typeface="+mn-lt"/>
              <a:ea typeface="+mn-ea"/>
              <a:cs typeface="+mn-cs"/>
            </a:rPr>
            <a:t>The Agnico Eagle 2021 Sustainability Performance Data summarizes our sustainability performance by site for the 2021 reporting year and provides</a:t>
          </a:r>
          <a:r>
            <a:rPr lang="en-US" sz="1100" b="0" i="0" u="none" strike="noStrike" baseline="0">
              <a:effectLst/>
              <a:latin typeface="+mn-lt"/>
              <a:ea typeface="+mn-ea"/>
              <a:cs typeface="+mn-cs"/>
            </a:rPr>
            <a:t> a table with </a:t>
          </a:r>
          <a:r>
            <a:rPr lang="en-US" sz="1100" b="0" i="0" u="none" strike="noStrike">
              <a:effectLst/>
              <a:latin typeface="+mn-lt"/>
              <a:ea typeface="+mn-ea"/>
              <a:cs typeface="+mn-cs"/>
            </a:rPr>
            <a:t>three-year</a:t>
          </a:r>
          <a:r>
            <a:rPr lang="en-US" sz="1100" b="0" i="0" u="none" strike="noStrike" baseline="0">
              <a:effectLst/>
              <a:latin typeface="+mn-lt"/>
              <a:ea typeface="+mn-ea"/>
              <a:cs typeface="+mn-cs"/>
            </a:rPr>
            <a:t> global</a:t>
          </a:r>
          <a:r>
            <a:rPr lang="en-US" sz="1100" b="0" i="0" u="none" strike="noStrike">
              <a:effectLst/>
              <a:latin typeface="+mn-lt"/>
              <a:ea typeface="+mn-ea"/>
              <a:cs typeface="+mn-cs"/>
            </a:rPr>
            <a:t> performance trends for</a:t>
          </a:r>
          <a:r>
            <a:rPr lang="en-US" sz="1100" b="0" i="0" u="none" strike="noStrike" baseline="0">
              <a:effectLst/>
              <a:latin typeface="+mn-lt"/>
              <a:ea typeface="+mn-ea"/>
              <a:cs typeface="+mn-cs"/>
            </a:rPr>
            <a:t> key </a:t>
          </a:r>
          <a:r>
            <a:rPr lang="en-US" sz="1100" b="0" i="0" u="none" strike="noStrike">
              <a:effectLst/>
              <a:latin typeface="+mn-lt"/>
              <a:ea typeface="+mn-ea"/>
              <a:cs typeface="+mn-cs"/>
            </a:rPr>
            <a:t>social, environmental, and economic data.  On February 8, 2022, Agnico Eagle and Kirkland Lake Gold Ltd. ("Kirkland Lake") successfully completed a merger of equals. Performance data in the workbook from both legacy companies is provided separately, and where appropriate, consolidated to provide our stakeholders with a complete understanding of Agnico Eagle's current business practices.</a:t>
          </a:r>
          <a:r>
            <a:rPr lang="en-US" sz="1100" b="0" i="0" u="none" strike="noStrike" baseline="0">
              <a:effectLst/>
              <a:latin typeface="+mn-lt"/>
              <a:ea typeface="+mn-ea"/>
              <a:cs typeface="+mn-cs"/>
            </a:rPr>
            <a:t> </a:t>
          </a:r>
          <a:r>
            <a:rPr lang="en-US" sz="1100" b="0" i="0" u="none" strike="noStrike">
              <a:effectLst/>
              <a:latin typeface="+mn-lt"/>
              <a:ea typeface="+mn-ea"/>
              <a:cs typeface="+mn-cs"/>
            </a:rPr>
            <a:t>Performance metrics do not include Canadian Malartic Mine (50% Agnico Eagle) unless specified otherwise. The Canadian Malartic Mine sustainability performance is published in a separate report that can be accessed at canadianmalartic.com.</a:t>
          </a:r>
          <a:r>
            <a:rPr lang="en-US" sz="1100" b="0" i="0" u="none" strike="noStrike" baseline="0">
              <a:effectLst/>
              <a:latin typeface="+mn-lt"/>
              <a:ea typeface="+mn-ea"/>
              <a:cs typeface="+mn-cs"/>
            </a:rPr>
            <a:t> </a:t>
          </a:r>
          <a:r>
            <a:rPr lang="en-US" sz="1100" b="0" i="0" u="none" strike="noStrike">
              <a:effectLst/>
              <a:latin typeface="+mn-lt"/>
              <a:ea typeface="+mn-ea"/>
              <a:cs typeface="+mn-cs"/>
            </a:rPr>
            <a:t>Changes to data and re-statement may </a:t>
          </a:r>
          <a:r>
            <a:rPr lang="en-US" sz="1100" b="0" i="0">
              <a:effectLst/>
              <a:latin typeface="+mn-lt"/>
              <a:ea typeface="+mn-ea"/>
              <a:cs typeface="+mn-cs"/>
            </a:rPr>
            <a:t>occur throughout the year due to improved reporting or collection methods. The GRI and SASB</a:t>
          </a:r>
          <a:r>
            <a:rPr lang="en-US" sz="1100" b="0" i="0" baseline="0">
              <a:effectLst/>
              <a:latin typeface="+mn-lt"/>
              <a:ea typeface="+mn-ea"/>
              <a:cs typeface="+mn-cs"/>
            </a:rPr>
            <a:t> Index are provided on the second tab.</a:t>
          </a:r>
          <a:endParaRPr lang="en-US" sz="1100" b="0" i="0">
            <a:effectLst/>
            <a:latin typeface="+mn-lt"/>
            <a:ea typeface="+mn-ea"/>
            <a:cs typeface="+mn-cs"/>
          </a:endParaRPr>
        </a:p>
        <a:p>
          <a:endParaRPr lang="en-US" sz="1100" b="0" i="0">
            <a:effectLst/>
            <a:latin typeface="+mn-lt"/>
            <a:ea typeface="+mn-ea"/>
            <a:cs typeface="+mn-cs"/>
          </a:endParaRPr>
        </a:p>
        <a:p>
          <a:r>
            <a:rPr lang="en-US" sz="1100" b="0" i="0">
              <a:effectLst/>
              <a:latin typeface="+mn-lt"/>
              <a:ea typeface="+mn-ea"/>
              <a:cs typeface="+mn-cs"/>
            </a:rPr>
            <a:t>See our 2021 Sustainability</a:t>
          </a:r>
          <a:r>
            <a:rPr lang="en-US" sz="1100" b="0" i="0" baseline="0">
              <a:effectLst/>
              <a:latin typeface="+mn-lt"/>
              <a:ea typeface="+mn-ea"/>
              <a:cs typeface="+mn-cs"/>
            </a:rPr>
            <a:t> </a:t>
          </a:r>
          <a:r>
            <a:rPr lang="en-US" sz="1100" b="0" i="0">
              <a:effectLst/>
              <a:latin typeface="+mn-lt"/>
              <a:ea typeface="+mn-ea"/>
              <a:cs typeface="+mn-cs"/>
            </a:rPr>
            <a:t>Report for further details on our sustainability management approach</a:t>
          </a:r>
          <a:r>
            <a:rPr lang="en-US" sz="1100" b="0" i="0" baseline="0">
              <a:effectLst/>
              <a:latin typeface="+mn-lt"/>
              <a:ea typeface="+mn-ea"/>
              <a:cs typeface="+mn-cs"/>
            </a:rPr>
            <a:t> and reporting methodology.</a:t>
          </a:r>
        </a:p>
        <a:p>
          <a:endParaRPr lang="en-US" sz="1100" b="0" i="0" baseline="0">
            <a:effectLst/>
            <a:latin typeface="+mn-lt"/>
            <a:ea typeface="+mn-ea"/>
            <a:cs typeface="+mn-cs"/>
          </a:endParaRPr>
        </a:p>
        <a:p>
          <a:r>
            <a:rPr lang="en-US" sz="1100" b="0" i="0" baseline="0">
              <a:effectLst/>
              <a:latin typeface="+mn-lt"/>
              <a:ea typeface="+mn-ea"/>
              <a:cs typeface="+mn-cs"/>
            </a:rPr>
            <a:t>See our 2021 Annual Report on our website for a full set of financial and production data.</a:t>
          </a:r>
          <a:r>
            <a:rPr lang="en-US" sz="1100">
              <a:effectLst/>
              <a:latin typeface="+mn-lt"/>
              <a:ea typeface="+mn-ea"/>
              <a:cs typeface="+mn-cs"/>
            </a:rPr>
            <a:t> </a:t>
          </a:r>
        </a:p>
        <a:p>
          <a:endParaRPr lang="en-US" sz="1100">
            <a:effectLst/>
            <a:latin typeface="+mn-lt"/>
            <a:ea typeface="+mn-ea"/>
            <a:cs typeface="+mn-cs"/>
          </a:endParaRPr>
        </a:p>
        <a:p>
          <a:r>
            <a:rPr lang="en-US" sz="900" b="1" i="1">
              <a:effectLst/>
              <a:latin typeface="+mn-lt"/>
              <a:ea typeface="+mn-ea"/>
              <a:cs typeface="+mn-cs"/>
            </a:rPr>
            <a:t>Updated October</a:t>
          </a:r>
          <a:r>
            <a:rPr lang="en-US" sz="900" b="1" i="1" baseline="0">
              <a:effectLst/>
              <a:latin typeface="+mn-lt"/>
              <a:ea typeface="+mn-ea"/>
              <a:cs typeface="+mn-cs"/>
            </a:rPr>
            <a:t> 28th, 2022: </a:t>
          </a:r>
          <a:r>
            <a:rPr lang="en-US" sz="900" b="0" i="1" baseline="0">
              <a:effectLst/>
              <a:latin typeface="+mn-lt"/>
              <a:ea typeface="+mn-ea"/>
              <a:cs typeface="+mn-cs"/>
            </a:rPr>
            <a:t>included disclosure for </a:t>
          </a:r>
          <a:r>
            <a:rPr lang="en-US" sz="900" b="0" i="1" u="none" strike="noStrike">
              <a:effectLst/>
              <a:latin typeface="+mn-lt"/>
              <a:ea typeface="+mn-ea"/>
              <a:cs typeface="+mn-cs"/>
            </a:rPr>
            <a:t>SASB EM-MM-160a.3,</a:t>
          </a:r>
          <a:r>
            <a:rPr lang="en-US" sz="900" i="1"/>
            <a:t> </a:t>
          </a:r>
          <a:r>
            <a:rPr lang="en-US" sz="900" b="0" i="1" baseline="0">
              <a:effectLst/>
              <a:latin typeface="+mn-lt"/>
              <a:ea typeface="+mn-ea"/>
              <a:cs typeface="+mn-cs"/>
            </a:rPr>
            <a:t> </a:t>
          </a:r>
          <a:r>
            <a:rPr lang="en-US" sz="900" b="0" i="1" u="none" strike="noStrike">
              <a:effectLst/>
              <a:latin typeface="+mn-lt"/>
              <a:ea typeface="+mn-ea"/>
              <a:cs typeface="+mn-cs"/>
            </a:rPr>
            <a:t>SASB EM-MM-210a.1, and</a:t>
          </a:r>
          <a:r>
            <a:rPr lang="en-US" sz="900" b="0" i="1" u="none" strike="noStrike" baseline="0">
              <a:effectLst/>
              <a:latin typeface="+mn-lt"/>
              <a:ea typeface="+mn-ea"/>
              <a:cs typeface="+mn-cs"/>
            </a:rPr>
            <a:t> </a:t>
          </a:r>
          <a:r>
            <a:rPr lang="en-US" sz="900" b="0" i="1" u="none" strike="noStrike">
              <a:effectLst/>
              <a:latin typeface="+mn-lt"/>
              <a:ea typeface="+mn-ea"/>
              <a:cs typeface="+mn-cs"/>
            </a:rPr>
            <a:t>SASB EM-MM-210a.2,</a:t>
          </a:r>
          <a:r>
            <a:rPr lang="en-US" sz="900" b="0" i="1" u="none" strike="noStrike" baseline="0">
              <a:effectLst/>
              <a:latin typeface="+mn-lt"/>
              <a:ea typeface="+mn-ea"/>
              <a:cs typeface="+mn-cs"/>
            </a:rPr>
            <a:t> </a:t>
          </a:r>
          <a:r>
            <a:rPr lang="en-US" sz="900" i="1"/>
            <a:t>provided information</a:t>
          </a:r>
          <a:r>
            <a:rPr lang="en-US" sz="900" i="1" baseline="0"/>
            <a:t> on reporting boundaries for local procurement spend and updated total tailings produced from Detour Lake.</a:t>
          </a:r>
        </a:p>
        <a:p>
          <a:endParaRPr lang="en-US" sz="900" i="1" baseline="0"/>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1" i="1" u="none" strike="noStrike" kern="0" cap="none" spc="0" normalizeH="0" baseline="0" noProof="0">
              <a:ln>
                <a:noFill/>
              </a:ln>
              <a:solidFill>
                <a:sysClr val="windowText" lastClr="000000"/>
              </a:solidFill>
              <a:effectLst/>
              <a:uLnTx/>
              <a:uFillTx/>
              <a:latin typeface="+mn-lt"/>
              <a:ea typeface="+mn-ea"/>
              <a:cs typeface="+mn-cs"/>
            </a:rPr>
            <a:t>Updated November 4th, 2022: </a:t>
          </a:r>
          <a:r>
            <a:rPr kumimoji="0" lang="en-US" sz="900" b="0" i="1" u="none" strike="noStrike" kern="0" cap="none" spc="0" normalizeH="0" baseline="0" noProof="0">
              <a:ln>
                <a:noFill/>
              </a:ln>
              <a:solidFill>
                <a:sysClr val="windowText" lastClr="000000"/>
              </a:solidFill>
              <a:effectLst/>
              <a:uLnTx/>
              <a:uFillTx/>
              <a:latin typeface="+mn-lt"/>
              <a:ea typeface="+mn-ea"/>
              <a:cs typeface="+mn-cs"/>
            </a:rPr>
            <a:t>disclosure GRI 102-41, provided data on employees covered by collective barganing agreements. </a:t>
          </a:r>
          <a:endParaRPr lang="en-US" sz="900" i="1" baseline="0"/>
        </a:p>
        <a:p>
          <a:endParaRPr lang="en-US" sz="900" b="1" i="1" baseline="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1" i="1" u="none" strike="noStrike" kern="0" cap="none" spc="0" normalizeH="0" baseline="0" noProof="0">
              <a:ln>
                <a:noFill/>
              </a:ln>
              <a:solidFill>
                <a:sysClr val="windowText" lastClr="000000"/>
              </a:solidFill>
              <a:effectLst/>
              <a:uLnTx/>
              <a:uFillTx/>
              <a:latin typeface="+mn-lt"/>
              <a:ea typeface="+mn-ea"/>
              <a:cs typeface="+mn-cs"/>
            </a:rPr>
            <a:t>Updated April 5th, 2023:  </a:t>
          </a:r>
          <a:r>
            <a:rPr kumimoji="0" lang="en-US" sz="900" b="0" i="1" u="none" strike="noStrike" kern="0" cap="none" spc="0" normalizeH="0" baseline="0" noProof="0">
              <a:ln>
                <a:noFill/>
              </a:ln>
              <a:solidFill>
                <a:sysClr val="windowText" lastClr="000000"/>
              </a:solidFill>
              <a:effectLst/>
              <a:uLnTx/>
              <a:uFillTx/>
              <a:latin typeface="+mn-lt"/>
              <a:ea typeface="+mn-ea"/>
              <a:cs typeface="+mn-cs"/>
            </a:rPr>
            <a:t>disclosure SASB EM-MM-160a.2, </a:t>
          </a:r>
          <a:r>
            <a:rPr lang="en-CA" sz="900"/>
            <a:t>revised responses for Kittila, Fosterville and Detour Lake on acid rock drainage.</a:t>
          </a:r>
          <a:endParaRPr lang="en-US" sz="1100">
            <a:effectLst/>
            <a:latin typeface="+mn-lt"/>
            <a:ea typeface="+mn-ea"/>
            <a:cs typeface="+mn-cs"/>
          </a:endParaRPr>
        </a:p>
        <a:p>
          <a:endParaRPr lang="en-US" sz="1600" dirty="0" err="1"/>
        </a:p>
      </xdr:txBody>
    </xdr:sp>
    <xdr:clientData/>
  </xdr:twoCellAnchor>
  <xdr:twoCellAnchor editAs="absolute">
    <xdr:from>
      <xdr:col>0</xdr:col>
      <xdr:colOff>80431</xdr:colOff>
      <xdr:row>34</xdr:row>
      <xdr:rowOff>16933</xdr:rowOff>
    </xdr:from>
    <xdr:to>
      <xdr:col>6</xdr:col>
      <xdr:colOff>2061631</xdr:colOff>
      <xdr:row>36</xdr:row>
      <xdr:rowOff>17740</xdr:rowOff>
    </xdr:to>
    <xdr:sp macro="" textlink="">
      <xdr:nvSpPr>
        <xdr:cNvPr id="8" name="TextBox 7">
          <a:extLst>
            <a:ext uri="{FF2B5EF4-FFF2-40B4-BE49-F238E27FC236}">
              <a16:creationId xmlns:a16="http://schemas.microsoft.com/office/drawing/2014/main" id="{02185336-B680-406D-99CE-B97E8173C664}"/>
            </a:ext>
          </a:extLst>
        </xdr:cNvPr>
        <xdr:cNvSpPr txBox="1"/>
      </xdr:nvSpPr>
      <xdr:spPr>
        <a:xfrm>
          <a:off x="80431" y="6172200"/>
          <a:ext cx="7747000" cy="356407"/>
        </a:xfrm>
        <a:prstGeom prst="rect">
          <a:avLst/>
        </a:prstGeom>
        <a:noFill/>
      </xdr:spPr>
      <xdr:txBody>
        <a:bodyPr vertOverflow="clip" horzOverflow="clip" wrap="square" rtlCol="0" anchor="t">
          <a:spAutoFit/>
        </a:bodyPr>
        <a:lstStyle/>
        <a:p>
          <a:r>
            <a:rPr lang="en-US" sz="1800" b="0" i="0" u="none" strike="noStrike" baseline="0">
              <a:latin typeface="+mn-lt"/>
              <a:ea typeface="+mn-ea"/>
              <a:cs typeface="+mn-cs"/>
            </a:rPr>
            <a:t>DIRECTORY</a:t>
          </a:r>
        </a:p>
      </xdr:txBody>
    </xdr:sp>
    <xdr:clientData/>
  </xdr:twoCellAnchor>
  <xdr:twoCellAnchor editAs="absolute">
    <xdr:from>
      <xdr:col>0</xdr:col>
      <xdr:colOff>95250</xdr:colOff>
      <xdr:row>2</xdr:row>
      <xdr:rowOff>161925</xdr:rowOff>
    </xdr:from>
    <xdr:to>
      <xdr:col>2</xdr:col>
      <xdr:colOff>1676399</xdr:colOff>
      <xdr:row>8</xdr:row>
      <xdr:rowOff>80674</xdr:rowOff>
    </xdr:to>
    <xdr:pic>
      <xdr:nvPicPr>
        <xdr:cNvPr id="9" name="Image 1">
          <a:extLst>
            <a:ext uri="{FF2B5EF4-FFF2-40B4-BE49-F238E27FC236}">
              <a16:creationId xmlns:a16="http://schemas.microsoft.com/office/drawing/2014/main" id="{930FCDA1-556A-4597-8D2D-DFB6617F6B7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542925"/>
          <a:ext cx="2219324" cy="1061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60960</xdr:colOff>
      <xdr:row>5</xdr:row>
      <xdr:rowOff>162560</xdr:rowOff>
    </xdr:to>
    <xdr:sp macro="" textlink="">
      <xdr:nvSpPr>
        <xdr:cNvPr id="2" name="TextBox 1">
          <a:extLst>
            <a:ext uri="{FF2B5EF4-FFF2-40B4-BE49-F238E27FC236}">
              <a16:creationId xmlns:a16="http://schemas.microsoft.com/office/drawing/2014/main" id="{BD68131C-E2CB-47A8-AB54-5D31F326BE54}"/>
            </a:ext>
          </a:extLst>
        </xdr:cNvPr>
        <xdr:cNvSpPr txBox="1"/>
      </xdr:nvSpPr>
      <xdr:spPr>
        <a:xfrm>
          <a:off x="0" y="0"/>
          <a:ext cx="4838700" cy="112395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5"/>
              </a:solidFill>
              <a:latin typeface="+mn-lt"/>
              <a:ea typeface="+mn-ea"/>
              <a:cs typeface="+mn-cs"/>
            </a:rPr>
            <a:t>Water Management</a:t>
          </a:r>
          <a:endParaRPr lang="en-US" sz="1400" b="1" i="0" u="none" strike="noStrike" baseline="0">
            <a:solidFill>
              <a:schemeClr val="accent5"/>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10160</xdr:colOff>
      <xdr:row>0</xdr:row>
      <xdr:rowOff>0</xdr:rowOff>
    </xdr:from>
    <xdr:to>
      <xdr:col>1</xdr:col>
      <xdr:colOff>847</xdr:colOff>
      <xdr:row>5</xdr:row>
      <xdr:rowOff>162560</xdr:rowOff>
    </xdr:to>
    <xdr:sp macro="" textlink="">
      <xdr:nvSpPr>
        <xdr:cNvPr id="2" name="TextBox 1">
          <a:extLst>
            <a:ext uri="{FF2B5EF4-FFF2-40B4-BE49-F238E27FC236}">
              <a16:creationId xmlns:a16="http://schemas.microsoft.com/office/drawing/2014/main" id="{41269380-1DDF-4C88-AA62-48235FCCD325}"/>
            </a:ext>
          </a:extLst>
        </xdr:cNvPr>
        <xdr:cNvSpPr txBox="1"/>
      </xdr:nvSpPr>
      <xdr:spPr>
        <a:xfrm>
          <a:off x="19050" y="0"/>
          <a:ext cx="4838700" cy="112395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r>
            <a:rPr lang="en-US" sz="1400" b="1" i="0" u="none" strike="noStrike" baseline="0">
              <a:solidFill>
                <a:schemeClr val="accent1"/>
              </a:solidFill>
              <a:latin typeface="+mn-lt"/>
              <a:ea typeface="+mn-ea"/>
              <a:cs typeface="+mn-cs"/>
            </a:rPr>
            <a:t>Communities &amp; Indigenous Peoples</a:t>
          </a:r>
          <a:endParaRPr lang="en-US" sz="1400" b="0" i="0" u="none" strike="noStrike" baseline="0" dirty="0">
            <a:solidFill>
              <a:schemeClr val="accent5"/>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64044</xdr:rowOff>
    </xdr:from>
    <xdr:to>
      <xdr:col>2</xdr:col>
      <xdr:colOff>1524000</xdr:colOff>
      <xdr:row>4</xdr:row>
      <xdr:rowOff>99513</xdr:rowOff>
    </xdr:to>
    <xdr:sp macro="" textlink="">
      <xdr:nvSpPr>
        <xdr:cNvPr id="2" name="TextBox 1">
          <a:extLst>
            <a:ext uri="{FF2B5EF4-FFF2-40B4-BE49-F238E27FC236}">
              <a16:creationId xmlns:a16="http://schemas.microsoft.com/office/drawing/2014/main" id="{AEB1D6D9-8ADE-466D-A481-E921DE866CD3}"/>
            </a:ext>
          </a:extLst>
        </xdr:cNvPr>
        <xdr:cNvSpPr txBox="1"/>
      </xdr:nvSpPr>
      <xdr:spPr>
        <a:xfrm>
          <a:off x="0" y="64044"/>
          <a:ext cx="7715250" cy="902244"/>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r>
            <a:rPr lang="en-US" sz="1400" b="1" i="0" u="none" strike="noStrike" baseline="0">
              <a:solidFill>
                <a:schemeClr val="accent1"/>
              </a:solidFill>
              <a:latin typeface="+mn-lt"/>
              <a:ea typeface="+mn-ea"/>
              <a:cs typeface="+mn-cs"/>
            </a:rPr>
            <a:t>Communities &amp; Indigenous Peoples (</a:t>
          </a:r>
          <a:r>
            <a:rPr lang="en-US" sz="1400" b="1" i="1" u="none" strike="noStrike" baseline="0">
              <a:solidFill>
                <a:schemeClr val="accent1"/>
              </a:solidFill>
              <a:latin typeface="+mn-lt"/>
              <a:ea typeface="+mn-ea"/>
              <a:cs typeface="+mn-cs"/>
            </a:rPr>
            <a:t>Toward's Sustainable Mining Protocol</a:t>
          </a:r>
          <a:r>
            <a:rPr lang="en-US" sz="1400" b="1" i="0" u="none" strike="noStrike" baseline="0">
              <a:solidFill>
                <a:schemeClr val="accent1"/>
              </a:solidFill>
              <a:latin typeface="+mn-lt"/>
              <a:ea typeface="+mn-ea"/>
              <a:cs typeface="+mn-cs"/>
            </a:rPr>
            <a:t>)</a:t>
          </a:r>
          <a:endParaRPr lang="en-US" sz="1400" b="0" i="0" u="none" strike="noStrike" baseline="0" dirty="0">
            <a:solidFill>
              <a:schemeClr val="accent5"/>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257951</xdr:colOff>
      <xdr:row>5</xdr:row>
      <xdr:rowOff>105933</xdr:rowOff>
    </xdr:to>
    <xdr:sp macro="" textlink="">
      <xdr:nvSpPr>
        <xdr:cNvPr id="2" name="TextBox 1">
          <a:extLst>
            <a:ext uri="{FF2B5EF4-FFF2-40B4-BE49-F238E27FC236}">
              <a16:creationId xmlns:a16="http://schemas.microsoft.com/office/drawing/2014/main" id="{E0354ADB-00F7-40B8-BCA7-B368756856FE}"/>
            </a:ext>
          </a:extLst>
        </xdr:cNvPr>
        <xdr:cNvSpPr txBox="1"/>
      </xdr:nvSpPr>
      <xdr:spPr>
        <a:xfrm>
          <a:off x="0" y="0"/>
          <a:ext cx="4845984" cy="1064559"/>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endParaRPr lang="en-US" sz="1400" b="0" i="0" u="none" strike="noStrike" baseline="0" dirty="0">
            <a:latin typeface="+mn-lt"/>
            <a:ea typeface="+mn-ea"/>
            <a:cs typeface="+mn-cs"/>
          </a:endParaRPr>
        </a:p>
        <a:p>
          <a:r>
            <a:rPr lang="en-US" sz="1400" b="1" i="0" u="none" strike="noStrike" baseline="0" dirty="0">
              <a:latin typeface="+mn-lt"/>
              <a:ea typeface="+mn-ea"/>
              <a:cs typeface="+mn-cs"/>
            </a:rPr>
            <a:t>GRI &amp; SASB Content Index</a:t>
          </a:r>
          <a:endParaRPr lang="en-US" sz="1400" b="1" i="0" u="none" strike="noStrike" baseline="0">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absoluteAnchor>
    <xdr:pos x="0" y="0"/>
    <xdr:ext cx="4575175" cy="1076325"/>
    <xdr:sp macro="" textlink="">
      <xdr:nvSpPr>
        <xdr:cNvPr id="2" name="TextBox 1">
          <a:extLst>
            <a:ext uri="{FF2B5EF4-FFF2-40B4-BE49-F238E27FC236}">
              <a16:creationId xmlns:a16="http://schemas.microsoft.com/office/drawing/2014/main" id="{ED3B5290-11AD-4E12-8FC2-D129B9B3BF8C}"/>
            </a:ext>
          </a:extLst>
        </xdr:cNvPr>
        <xdr:cNvSpPr txBox="1"/>
      </xdr:nvSpPr>
      <xdr:spPr>
        <a:xfrm>
          <a:off x="0" y="0"/>
          <a:ext cx="4575175" cy="1076325"/>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endParaRPr lang="en-US" sz="1400" b="0" i="0" u="none" strike="noStrike" baseline="0" dirty="0">
            <a:latin typeface="+mn-lt"/>
            <a:ea typeface="+mn-ea"/>
            <a:cs typeface="+mn-cs"/>
          </a:endParaRPr>
        </a:p>
        <a:p>
          <a:r>
            <a:rPr lang="en-US" sz="1400" b="1" i="0" u="none" strike="noStrike" baseline="0" dirty="0">
              <a:latin typeface="+mn-lt"/>
              <a:ea typeface="+mn-ea"/>
              <a:cs typeface="+mn-cs"/>
            </a:rPr>
            <a:t>Agnico Eagle Global Performance Summary Data</a:t>
          </a:r>
          <a:r>
            <a:rPr lang="en-US" sz="1400" b="1" i="0" u="none" strike="noStrike" baseline="30000" dirty="0">
              <a:latin typeface="+mn-lt"/>
              <a:ea typeface="+mn-ea"/>
              <a:cs typeface="+mn-cs"/>
            </a:rPr>
            <a:t>1</a:t>
          </a:r>
          <a:endParaRPr lang="en-US" sz="1400" b="1" i="0" u="none" strike="noStrike" baseline="0">
            <a:latin typeface="+mn-lt"/>
            <a:ea typeface="+mn-ea"/>
            <a:cs typeface="+mn-cs"/>
          </a:endParaRPr>
        </a:p>
      </xdr:txBody>
    </xdr:sp>
    <xdr:clientData/>
  </xdr:absolute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347133</xdr:colOff>
      <xdr:row>5</xdr:row>
      <xdr:rowOff>158750</xdr:rowOff>
    </xdr:to>
    <xdr:sp macro="" textlink="">
      <xdr:nvSpPr>
        <xdr:cNvPr id="2" name="TextBox 1">
          <a:extLst>
            <a:ext uri="{FF2B5EF4-FFF2-40B4-BE49-F238E27FC236}">
              <a16:creationId xmlns:a16="http://schemas.microsoft.com/office/drawing/2014/main" id="{1A17B722-8FC9-4BDF-B756-1B5720BBABD7}"/>
            </a:ext>
          </a:extLst>
        </xdr:cNvPr>
        <xdr:cNvSpPr txBox="1"/>
      </xdr:nvSpPr>
      <xdr:spPr>
        <a:xfrm>
          <a:off x="0" y="0"/>
          <a:ext cx="4838700" cy="112395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endParaRPr lang="en-US" sz="1400" b="0" i="0" u="none" strike="noStrike" baseline="0" dirty="0">
            <a:latin typeface="+mn-lt"/>
            <a:ea typeface="+mn-ea"/>
            <a:cs typeface="+mn-cs"/>
          </a:endParaRPr>
        </a:p>
        <a:p>
          <a:r>
            <a:rPr lang="en-US" sz="1400" b="1" i="0" u="none" strike="noStrike" baseline="0" dirty="0">
              <a:solidFill>
                <a:schemeClr val="accent1"/>
              </a:solidFill>
              <a:latin typeface="+mn-lt"/>
              <a:ea typeface="+mn-ea"/>
              <a:cs typeface="+mn-cs"/>
            </a:rPr>
            <a:t>Economic Performance &amp; Contributions</a:t>
          </a:r>
          <a:endParaRPr lang="en-US" sz="1400" b="1" i="0" u="none" strike="noStrike" baseline="0">
            <a:solidFill>
              <a:schemeClr val="accent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21591</xdr:rowOff>
    </xdr:from>
    <xdr:to>
      <xdr:col>2</xdr:col>
      <xdr:colOff>162083</xdr:colOff>
      <xdr:row>6</xdr:row>
      <xdr:rowOff>1</xdr:rowOff>
    </xdr:to>
    <xdr:sp macro="" textlink="">
      <xdr:nvSpPr>
        <xdr:cNvPr id="2" name="TextBox 1">
          <a:extLst>
            <a:ext uri="{FF2B5EF4-FFF2-40B4-BE49-F238E27FC236}">
              <a16:creationId xmlns:a16="http://schemas.microsoft.com/office/drawing/2014/main" id="{8B7DC163-CCE7-40BB-9970-B1252A8DFF2F}"/>
            </a:ext>
          </a:extLst>
        </xdr:cNvPr>
        <xdr:cNvSpPr txBox="1"/>
      </xdr:nvSpPr>
      <xdr:spPr>
        <a:xfrm>
          <a:off x="0" y="9526"/>
          <a:ext cx="4838700" cy="112395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endParaRPr lang="en-US" sz="1400" b="0" i="0" u="none" strike="noStrike" baseline="0" dirty="0">
            <a:latin typeface="+mn-lt"/>
            <a:ea typeface="+mn-ea"/>
            <a:cs typeface="+mn-cs"/>
          </a:endParaRPr>
        </a:p>
        <a:p>
          <a:r>
            <a:rPr lang="en-US" sz="1400" b="1" i="0" u="none" strike="noStrike" baseline="0" dirty="0">
              <a:solidFill>
                <a:schemeClr val="accent6"/>
              </a:solidFill>
              <a:latin typeface="+mn-lt"/>
              <a:ea typeface="+mn-ea"/>
              <a:cs typeface="+mn-cs"/>
            </a:rPr>
            <a:t>Agnico Eagle Workforce Demographics</a:t>
          </a:r>
          <a:endParaRPr lang="en-US" sz="1400" b="1" i="0" u="none" strike="noStrike" baseline="0">
            <a:solidFill>
              <a:schemeClr val="accent6"/>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797588</xdr:colOff>
      <xdr:row>6</xdr:row>
      <xdr:rowOff>942</xdr:rowOff>
    </xdr:to>
    <xdr:sp macro="" textlink="">
      <xdr:nvSpPr>
        <xdr:cNvPr id="2" name="TextBox 1">
          <a:extLst>
            <a:ext uri="{FF2B5EF4-FFF2-40B4-BE49-F238E27FC236}">
              <a16:creationId xmlns:a16="http://schemas.microsoft.com/office/drawing/2014/main" id="{53148602-0AB6-47D9-890F-F281DCD55249}"/>
            </a:ext>
          </a:extLst>
        </xdr:cNvPr>
        <xdr:cNvSpPr txBox="1"/>
      </xdr:nvSpPr>
      <xdr:spPr>
        <a:xfrm>
          <a:off x="0" y="0"/>
          <a:ext cx="4845713" cy="1134417"/>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3"/>
              </a:solidFill>
              <a:latin typeface="+mn-lt"/>
              <a:ea typeface="+mn-ea"/>
              <a:cs typeface="+mn-cs"/>
            </a:rPr>
            <a:t>Health &amp; Safety</a:t>
          </a:r>
          <a:endParaRPr lang="en-US" sz="1400" b="1" i="0" u="none" strike="noStrike" baseline="0">
            <a:solidFill>
              <a:schemeClr val="accent3"/>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22860</xdr:colOff>
      <xdr:row>0</xdr:row>
      <xdr:rowOff>22860</xdr:rowOff>
    </xdr:from>
    <xdr:to>
      <xdr:col>1</xdr:col>
      <xdr:colOff>591185</xdr:colOff>
      <xdr:row>6</xdr:row>
      <xdr:rowOff>0</xdr:rowOff>
    </xdr:to>
    <xdr:sp macro="" textlink="">
      <xdr:nvSpPr>
        <xdr:cNvPr id="2" name="TextBox 1">
          <a:extLst>
            <a:ext uri="{FF2B5EF4-FFF2-40B4-BE49-F238E27FC236}">
              <a16:creationId xmlns:a16="http://schemas.microsoft.com/office/drawing/2014/main" id="{B30C4E22-6DA9-4E1D-9AC4-A4B8DE3B750D}"/>
            </a:ext>
          </a:extLst>
        </xdr:cNvPr>
        <xdr:cNvSpPr txBox="1"/>
      </xdr:nvSpPr>
      <xdr:spPr>
        <a:xfrm>
          <a:off x="19050" y="19050"/>
          <a:ext cx="4838700" cy="112395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5"/>
              </a:solidFill>
              <a:latin typeface="+mn-lt"/>
              <a:ea typeface="+mn-ea"/>
              <a:cs typeface="+mn-cs"/>
            </a:rPr>
            <a:t>Energy &amp; Climate Change</a:t>
          </a:r>
          <a:endParaRPr lang="en-US" sz="1400" b="1" i="0" u="none" strike="noStrike" baseline="0">
            <a:solidFill>
              <a:schemeClr val="accent5"/>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1</xdr:rowOff>
    </xdr:from>
    <xdr:to>
      <xdr:col>1</xdr:col>
      <xdr:colOff>211166</xdr:colOff>
      <xdr:row>6</xdr:row>
      <xdr:rowOff>943</xdr:rowOff>
    </xdr:to>
    <xdr:sp macro="" textlink="">
      <xdr:nvSpPr>
        <xdr:cNvPr id="6" name="TextBox 1">
          <a:extLst>
            <a:ext uri="{FF2B5EF4-FFF2-40B4-BE49-F238E27FC236}">
              <a16:creationId xmlns:a16="http://schemas.microsoft.com/office/drawing/2014/main" id="{6CDE3239-8F1F-40EF-8DDB-68532805F7B3}"/>
            </a:ext>
          </a:extLst>
        </xdr:cNvPr>
        <xdr:cNvSpPr txBox="1"/>
      </xdr:nvSpPr>
      <xdr:spPr>
        <a:xfrm>
          <a:off x="0" y="1"/>
          <a:ext cx="4838700" cy="112395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5"/>
              </a:solidFill>
              <a:latin typeface="+mn-lt"/>
              <a:ea typeface="+mn-ea"/>
              <a:cs typeface="+mn-cs"/>
            </a:rPr>
            <a:t>Materials, Tailings &amp; Waste</a:t>
          </a:r>
          <a:endParaRPr lang="en-US" sz="1400" b="1" i="0" u="none" strike="noStrike" baseline="0">
            <a:solidFill>
              <a:schemeClr val="accent5"/>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4838700</xdr:colOff>
      <xdr:row>5</xdr:row>
      <xdr:rowOff>167640</xdr:rowOff>
    </xdr:to>
    <xdr:sp macro="" textlink="">
      <xdr:nvSpPr>
        <xdr:cNvPr id="2" name="TextBox 1">
          <a:extLst>
            <a:ext uri="{FF2B5EF4-FFF2-40B4-BE49-F238E27FC236}">
              <a16:creationId xmlns:a16="http://schemas.microsoft.com/office/drawing/2014/main" id="{63069CDD-1F69-4CA2-9BD3-7977532D1789}"/>
            </a:ext>
          </a:extLst>
        </xdr:cNvPr>
        <xdr:cNvSpPr txBox="1"/>
      </xdr:nvSpPr>
      <xdr:spPr>
        <a:xfrm>
          <a:off x="0" y="0"/>
          <a:ext cx="4838700" cy="112395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2021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5"/>
              </a:solidFill>
              <a:latin typeface="+mn-lt"/>
              <a:ea typeface="+mn-ea"/>
              <a:cs typeface="+mn-cs"/>
            </a:rPr>
            <a:t>Environmental Stewardship</a:t>
          </a:r>
          <a:endParaRPr lang="en-US" sz="1400" b="1" i="0" u="none" strike="noStrike" baseline="0">
            <a:solidFill>
              <a:schemeClr val="accent5"/>
            </a:solidFill>
            <a:latin typeface="+mn-lt"/>
            <a:ea typeface="+mn-ea"/>
            <a:cs typeface="+mn-cs"/>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7:F154" totalsRowShown="0" dataDxfId="41">
  <autoFilter ref="A7:F154" xr:uid="{00000000-0009-0000-0100-000001000000}"/>
  <sortState xmlns:xlrd2="http://schemas.microsoft.com/office/spreadsheetml/2017/richdata2" ref="A8:G155">
    <sortCondition ref="B7:B155"/>
  </sortState>
  <tableColumns count="6">
    <tableColumn id="1" xr3:uid="{00000000-0010-0000-0000-000001000000}" name="Topic" dataDxfId="40"/>
    <tableColumn id="5" xr3:uid="{00000000-0010-0000-0000-000005000000}" name="Indicator Number" dataDxfId="39"/>
    <tableColumn id="3" xr3:uid="{00000000-0010-0000-0000-000003000000}" name="Description" dataDxfId="38"/>
    <tableColumn id="4" xr3:uid="{00000000-0010-0000-0000-000004000000}" name="Reference" dataDxfId="37"/>
    <tableColumn id="6" xr3:uid="{00000000-0010-0000-0000-000006000000}" name="Comment/Response" dataDxfId="36"/>
    <tableColumn id="7" xr3:uid="{00000000-0010-0000-0000-000007000000}" name="Workbook Directory" dataDxfId="35"/>
  </tableColumns>
  <tableStyleInfo name="TableStyleLight1" showFirstColumn="0" showLastColumn="0" showRowStripes="1" showColumnStripes="0"/>
</table>
</file>

<file path=xl/theme/theme1.xml><?xml version="1.0" encoding="utf-8"?>
<a:theme xmlns:a="http://schemas.openxmlformats.org/drawingml/2006/main" name="Theme1">
  <a:themeElements>
    <a:clrScheme name="Custom 14">
      <a:dk1>
        <a:sysClr val="windowText" lastClr="000000"/>
      </a:dk1>
      <a:lt1>
        <a:sysClr val="window" lastClr="FFFFFF"/>
      </a:lt1>
      <a:dk2>
        <a:srgbClr val="63666A"/>
      </a:dk2>
      <a:lt2>
        <a:srgbClr val="A7A8AA"/>
      </a:lt2>
      <a:accent1>
        <a:srgbClr val="87189D"/>
      </a:accent1>
      <a:accent2>
        <a:srgbClr val="009CDE"/>
      </a:accent2>
      <a:accent3>
        <a:srgbClr val="FF0000"/>
      </a:accent3>
      <a:accent4>
        <a:srgbClr val="F1C400"/>
      </a:accent4>
      <a:accent5>
        <a:srgbClr val="00AB40"/>
      </a:accent5>
      <a:accent6>
        <a:srgbClr val="0033A0"/>
      </a:accent6>
      <a:hlink>
        <a:srgbClr val="0000FF"/>
      </a:hlink>
      <a:folHlink>
        <a:srgbClr val="800080"/>
      </a:folHlink>
    </a:clrScheme>
    <a:fontScheme name="Custom 1">
      <a:majorFont>
        <a:latin typeface="Avenir Next LT Pro"/>
        <a:ea typeface=""/>
        <a:cs typeface=""/>
      </a:majorFont>
      <a:minorFont>
        <a:latin typeface="Avenir Next LT Pr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effectLst/>
      </a:spPr>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defPPr algn="ctr">
          <a:defRPr/>
        </a:defPPr>
      </a:lstStyle>
      <a:style>
        <a:lnRef idx="1">
          <a:schemeClr val="accent1"/>
        </a:lnRef>
        <a:fillRef idx="3">
          <a:schemeClr val="accent1"/>
        </a:fillRef>
        <a:effectRef idx="2">
          <a:schemeClr val="accent1"/>
        </a:effectRef>
        <a:fontRef idx="minor">
          <a:schemeClr val="lt1"/>
        </a:fontRef>
      </a:style>
    </a:spDef>
    <a:lnDef>
      <a:spPr>
        <a:ln w="9525">
          <a:solidFill>
            <a:schemeClr val="tx2"/>
          </a:solidFill>
        </a:ln>
        <a:effectLst/>
      </a:spPr>
      <a:bodyPr/>
      <a:lstStyle/>
      <a:style>
        <a:lnRef idx="2">
          <a:schemeClr val="accent1"/>
        </a:lnRef>
        <a:fillRef idx="0">
          <a:schemeClr val="accent1"/>
        </a:fillRef>
        <a:effectRef idx="1">
          <a:schemeClr val="accent1"/>
        </a:effectRef>
        <a:fontRef idx="minor">
          <a:schemeClr val="tx1"/>
        </a:fontRef>
      </a:style>
    </a:lnDef>
    <a:txDef>
      <a:spPr>
        <a:noFill/>
      </a:spPr>
      <a:bodyPr wrap="square" rtlCol="0">
        <a:spAutoFit/>
      </a:bodyPr>
      <a:lstStyle>
        <a:defPPr>
          <a:defRPr sz="1600" dirty="0" err="1" smtClean="0"/>
        </a:defPPr>
      </a:lstStyle>
    </a:txDef>
  </a:objectDefaults>
  <a:extraClrSchemeLst/>
  <a:extLst>
    <a:ext uri="{05A4C25C-085E-4340-85A3-A5531E510DB2}">
      <thm15:themeFamily xmlns:thm15="http://schemas.microsoft.com/office/thememl/2012/main" name="Presentation1" id="{C3B83403-0A30-45D7-B826-7AC09524C75E}" vid="{554CEB79-2D16-4DE4-AF20-919D5AB9AFA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nirb.ca/project/124106" TargetMode="External"/><Relationship Id="rId7" Type="http://schemas.openxmlformats.org/officeDocument/2006/relationships/drawing" Target="../drawings/drawing11.xml"/><Relationship Id="rId2" Type="http://schemas.openxmlformats.org/officeDocument/2006/relationships/hyperlink" Target="https://www.ymparisto.fi/fi-FI/Asiointi_luvat_ja_ymparistovaikutusten_arviointi/Ymparistovaikutusten_arviointi/YVAhankkeet/Agnico_Eagle_Finland_Oy_Kittilan_kaivoksen_tuotannon_nosto_ja_CILrikastushiekan_hallinta_Kittila" TargetMode="External"/><Relationship Id="rId1" Type="http://schemas.openxmlformats.org/officeDocument/2006/relationships/hyperlink" Target="https://www.nirb.ca/application?strP=r" TargetMode="External"/><Relationship Id="rId6" Type="http://schemas.openxmlformats.org/officeDocument/2006/relationships/printerSettings" Target="../printerSettings/printerSettings11.bin"/><Relationship Id="rId5" Type="http://schemas.openxmlformats.org/officeDocument/2006/relationships/hyperlink" Target="https://iaac-aeic.gc.ca/050/documents/52984/52984E.pdf" TargetMode="External"/><Relationship Id="rId4" Type="http://schemas.openxmlformats.org/officeDocument/2006/relationships/hyperlink" Target="https://www.nirb.ca/application"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abitibi.agnicoeagle.com/?page_id=1755" TargetMode="External"/><Relationship Id="rId13" Type="http://schemas.openxmlformats.org/officeDocument/2006/relationships/hyperlink" Target="https://aemnunavut.ca/tusaajugut/" TargetMode="External"/><Relationship Id="rId3" Type="http://schemas.openxmlformats.org/officeDocument/2006/relationships/hyperlink" Target="http://agnicoeagle.com/" TargetMode="External"/><Relationship Id="rId7" Type="http://schemas.openxmlformats.org/officeDocument/2006/relationships/hyperlink" Target="https://abitibi.agnicoeagle.com/?page_id=2816" TargetMode="External"/><Relationship Id="rId12" Type="http://schemas.openxmlformats.org/officeDocument/2006/relationships/hyperlink" Target="https://aemnunavut.ca/tusaajugut/" TargetMode="External"/><Relationship Id="rId17" Type="http://schemas.openxmlformats.org/officeDocument/2006/relationships/drawing" Target="../drawings/drawing12.xml"/><Relationship Id="rId2" Type="http://schemas.openxmlformats.org/officeDocument/2006/relationships/hyperlink" Target="https://www.kaivosvastuu.fi/" TargetMode="External"/><Relationship Id="rId16" Type="http://schemas.openxmlformats.org/officeDocument/2006/relationships/printerSettings" Target="../printerSettings/printerSettings12.bin"/><Relationship Id="rId1" Type="http://schemas.openxmlformats.org/officeDocument/2006/relationships/hyperlink" Target="https://abitibi.agnicoeagle.com/?page_id=1755" TargetMode="External"/><Relationship Id="rId6" Type="http://schemas.openxmlformats.org/officeDocument/2006/relationships/hyperlink" Target="https://www.nirb.ca/application" TargetMode="External"/><Relationship Id="rId11" Type="http://schemas.openxmlformats.org/officeDocument/2006/relationships/hyperlink" Target="https://www.nirb.ca/application" TargetMode="External"/><Relationship Id="rId5" Type="http://schemas.openxmlformats.org/officeDocument/2006/relationships/hyperlink" Target="https://www.nirb.ca/portal/dms/script/dms_download.php?fileid=334391&amp;applicationid=124106" TargetMode="External"/><Relationship Id="rId15" Type="http://schemas.openxmlformats.org/officeDocument/2006/relationships/hyperlink" Target="https://aemnunavut.ca/meadowbank-documents/" TargetMode="External"/><Relationship Id="rId10" Type="http://schemas.openxmlformats.org/officeDocument/2006/relationships/hyperlink" Target="http://agnicoeagle.com/" TargetMode="External"/><Relationship Id="rId4" Type="http://schemas.openxmlformats.org/officeDocument/2006/relationships/hyperlink" Target="https://aemnunavut.ca/wp-content/uploads/2022/02/Appendix-60-Meadowbank-and-Whale-Tail-2020-Public-Consultations.pdf" TargetMode="External"/><Relationship Id="rId9" Type="http://schemas.openxmlformats.org/officeDocument/2006/relationships/hyperlink" Target="https://agnicoeagle.fi/fi/kittilan-kaivoksen-yhteistyoryhma-aktiivista-vuoropuhelua-sidosryhmien-kanssa/" TargetMode="External"/><Relationship Id="rId14" Type="http://schemas.openxmlformats.org/officeDocument/2006/relationships/hyperlink" Target="https://agnicoeagle.fi/fi/kittilan-kaivoksen-yhteistyoryhma-aktiivista-vuoropuhelua-sidosryhmien-kanssa/"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AS42"/>
  <sheetViews>
    <sheetView showGridLines="0" showRowColHeaders="0" tabSelected="1" showRuler="0" zoomScale="90" zoomScaleNormal="90" workbookViewId="0">
      <selection activeCell="J34" sqref="J34"/>
    </sheetView>
  </sheetViews>
  <sheetFormatPr defaultRowHeight="14"/>
  <cols>
    <col min="1" max="1" width="2.08203125" customWidth="1"/>
    <col min="2" max="2" width="5.33203125" customWidth="1"/>
    <col min="3" max="3" width="28.75" customWidth="1"/>
    <col min="4" max="4" width="5.33203125" customWidth="1"/>
    <col min="5" max="5" width="28.75" customWidth="1"/>
    <col min="6" max="6" width="5.33203125" customWidth="1"/>
    <col min="7" max="7" width="28.75" customWidth="1"/>
  </cols>
  <sheetData>
    <row r="1" spans="1:4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row>
    <row r="2" spans="1:45">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row>
    <row r="24" spans="6:6">
      <c r="F24" s="1"/>
    </row>
    <row r="29" spans="6:6" ht="27.65" customHeight="1"/>
    <row r="32" spans="6:6" ht="9.75" customHeight="1"/>
    <row r="37" spans="2:7">
      <c r="B37" s="9"/>
      <c r="C37" s="9"/>
      <c r="D37" s="9"/>
      <c r="E37" s="9"/>
      <c r="F37" s="9"/>
      <c r="G37" s="9"/>
    </row>
    <row r="38" spans="2:7" ht="14.5" thickBot="1"/>
    <row r="39" spans="2:7" ht="15" thickBot="1">
      <c r="B39" s="4">
        <v>1</v>
      </c>
      <c r="C39" s="10" t="s">
        <v>0</v>
      </c>
      <c r="D39" s="5">
        <v>5</v>
      </c>
      <c r="E39" s="10" t="s">
        <v>1</v>
      </c>
      <c r="F39" s="6">
        <v>9</v>
      </c>
      <c r="G39" s="36" t="s">
        <v>2</v>
      </c>
    </row>
    <row r="40" spans="2:7" ht="15" thickBot="1">
      <c r="B40" s="4">
        <v>2</v>
      </c>
      <c r="C40" s="10" t="s">
        <v>3</v>
      </c>
      <c r="D40" s="6">
        <v>6</v>
      </c>
      <c r="E40" s="10" t="s">
        <v>4</v>
      </c>
      <c r="F40" s="8">
        <v>10</v>
      </c>
      <c r="G40" s="36" t="s">
        <v>5</v>
      </c>
    </row>
    <row r="41" spans="2:7" ht="15" thickBot="1">
      <c r="B41" s="11">
        <v>3</v>
      </c>
      <c r="C41" s="10" t="s">
        <v>6</v>
      </c>
      <c r="D41" s="6">
        <v>7</v>
      </c>
      <c r="E41" s="10" t="s">
        <v>7</v>
      </c>
      <c r="F41" s="8">
        <v>11</v>
      </c>
      <c r="G41" s="36" t="s">
        <v>8</v>
      </c>
    </row>
    <row r="42" spans="2:7" ht="15" thickBot="1">
      <c r="B42" s="3">
        <v>4</v>
      </c>
      <c r="C42" s="35" t="s">
        <v>9</v>
      </c>
      <c r="D42" s="7">
        <v>8</v>
      </c>
      <c r="E42" s="36" t="s">
        <v>10</v>
      </c>
    </row>
  </sheetData>
  <sheetProtection algorithmName="SHA-512" hashValue="29sY7IrXBwFJN5MWxU7g+SeXawlZ25RgWizKUvnNig6KA6WgOnI9v1iZooigj2tnupOm95ii4K/nfB/zVrLlIA==" saltValue="FKENksk+cYuXNfTHay/2Qw==" spinCount="100000" sheet="1" objects="1" scenarios="1"/>
  <hyperlinks>
    <hyperlink ref="C39" location="'GRI &amp; SASB Index'!A1" display="GRI &amp; SASB Index" xr:uid="{00000000-0004-0000-0000-000000000000}"/>
    <hyperlink ref="C40" location="'Performance Summary'!A1" display="Perfomance Summary" xr:uid="{00000000-0004-0000-0000-000001000000}"/>
    <hyperlink ref="C41" location="Workforce!A1" display="Workforce" xr:uid="{00000000-0004-0000-0000-000002000000}"/>
    <hyperlink ref="C42" location="'Economic Performance'!A1" display="Economic Performance &amp; Contributions" xr:uid="{00000000-0004-0000-0000-000003000000}"/>
    <hyperlink ref="E39" location="'Health &amp; Safety'!A1" display="Health &amp; Safety" xr:uid="{00000000-0004-0000-0000-000004000000}"/>
    <hyperlink ref="E40" location="'Energy &amp; Emissions'!A1" display="Energy &amp; Emissions" xr:uid="{00000000-0004-0000-0000-000005000000}"/>
    <hyperlink ref="E41" location="'Water Management'!A1" display="Water Management" xr:uid="{00000000-0004-0000-0000-000006000000}"/>
    <hyperlink ref="E42" location="'Materials, Tailings &amp; Waste '!A1" display="Materials,Tailings and Waste" xr:uid="{00000000-0004-0000-0000-000007000000}"/>
    <hyperlink ref="G39" location="'Environmental Stewardship'!A1" display="Environmental Stewardship" xr:uid="{00000000-0004-0000-0000-000008000000}"/>
    <hyperlink ref="G40" location="'Communities &amp; Indigenous People'!A1" display="Communities &amp; Indigenous Peoples" xr:uid="{00000000-0004-0000-0000-000009000000}"/>
    <hyperlink ref="G41" location="'Community Engagements (TSM)'!A1" display="Community Engagements (TSM)" xr:uid="{00000000-0004-0000-0000-00000A000000}"/>
  </hyperlink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7:R78"/>
  <sheetViews>
    <sheetView showGridLines="0" zoomScale="80" zoomScaleNormal="80" workbookViewId="0">
      <selection activeCell="E5" sqref="E5"/>
    </sheetView>
  </sheetViews>
  <sheetFormatPr defaultColWidth="9.25" defaultRowHeight="14"/>
  <cols>
    <col min="1" max="1" width="55.75" style="302" customWidth="1"/>
    <col min="2" max="2" width="20.33203125" style="302" customWidth="1"/>
    <col min="3" max="3" width="20.6640625" style="302" customWidth="1"/>
    <col min="4" max="4" width="16.75" style="302" customWidth="1"/>
    <col min="5" max="12" width="15.75" style="302" customWidth="1"/>
    <col min="13" max="13" width="11.5" style="302" customWidth="1"/>
    <col min="14" max="14" width="14.33203125" style="302" customWidth="1"/>
    <col min="15" max="15" width="12.75" style="302" customWidth="1"/>
    <col min="16" max="16" width="12.5" style="302" customWidth="1"/>
    <col min="17" max="17" width="10.08203125" style="302" customWidth="1"/>
    <col min="18" max="16384" width="9.25" style="302"/>
  </cols>
  <sheetData>
    <row r="7" spans="1:18" ht="18.5" thickBot="1">
      <c r="A7" s="297" t="s">
        <v>952</v>
      </c>
      <c r="B7" s="297"/>
      <c r="C7" s="297"/>
      <c r="D7" s="297"/>
      <c r="E7" s="298"/>
      <c r="F7" s="298"/>
      <c r="G7" s="299"/>
      <c r="H7" s="299"/>
      <c r="I7" s="299"/>
      <c r="J7" s="300"/>
      <c r="K7" s="300"/>
      <c r="L7" s="300"/>
      <c r="M7" s="300"/>
      <c r="N7" s="300"/>
      <c r="O7" s="300"/>
      <c r="P7" s="300"/>
      <c r="Q7" s="300"/>
    </row>
    <row r="8" spans="1:18" ht="30" customHeight="1">
      <c r="A8" s="470" t="s">
        <v>953</v>
      </c>
      <c r="B8" s="470"/>
      <c r="C8" s="470"/>
      <c r="D8" s="616" t="s">
        <v>585</v>
      </c>
      <c r="E8" s="616" t="s">
        <v>461</v>
      </c>
      <c r="F8" s="617" t="s">
        <v>554</v>
      </c>
      <c r="G8" s="618" t="s">
        <v>555</v>
      </c>
      <c r="H8" s="618" t="s">
        <v>556</v>
      </c>
      <c r="I8" s="618" t="s">
        <v>557</v>
      </c>
      <c r="J8" s="619" t="s">
        <v>558</v>
      </c>
      <c r="K8" s="619" t="s">
        <v>559</v>
      </c>
      <c r="L8" s="619" t="s">
        <v>560</v>
      </c>
      <c r="M8" s="619" t="s">
        <v>561</v>
      </c>
      <c r="N8" s="620" t="s">
        <v>586</v>
      </c>
      <c r="O8" s="619" t="s">
        <v>562</v>
      </c>
      <c r="P8" s="619" t="s">
        <v>563</v>
      </c>
      <c r="Q8" s="619" t="s">
        <v>564</v>
      </c>
    </row>
    <row r="9" spans="1:18" ht="14.5">
      <c r="A9" s="563" t="s">
        <v>954</v>
      </c>
      <c r="B9" s="563"/>
      <c r="C9" s="563"/>
      <c r="D9" s="360">
        <v>43373524.511683404</v>
      </c>
      <c r="E9" s="554">
        <v>26827412.511683408</v>
      </c>
      <c r="F9" s="621">
        <v>3718489</v>
      </c>
      <c r="G9" s="621">
        <v>4830778.6116834106</v>
      </c>
      <c r="H9" s="621">
        <v>8031196</v>
      </c>
      <c r="I9" s="621">
        <v>1840395</v>
      </c>
      <c r="J9" s="621">
        <v>1486732</v>
      </c>
      <c r="K9" s="622">
        <v>4833297</v>
      </c>
      <c r="L9" s="622">
        <v>1550860</v>
      </c>
      <c r="M9" s="622">
        <v>535664.9</v>
      </c>
      <c r="N9" s="554">
        <v>16546112</v>
      </c>
      <c r="O9" s="622">
        <v>2421341</v>
      </c>
      <c r="P9" s="622">
        <v>12991238</v>
      </c>
      <c r="Q9" s="622">
        <v>1133533</v>
      </c>
    </row>
    <row r="10" spans="1:18" ht="14.5">
      <c r="A10" s="563" t="s">
        <v>955</v>
      </c>
      <c r="B10" s="563" t="s">
        <v>956</v>
      </c>
      <c r="C10" s="623" t="s">
        <v>957</v>
      </c>
      <c r="D10" s="360"/>
      <c r="E10" s="554"/>
      <c r="F10" s="624"/>
      <c r="G10" s="624"/>
      <c r="H10" s="624"/>
      <c r="I10" s="624"/>
      <c r="J10" s="624"/>
      <c r="K10" s="625"/>
      <c r="L10" s="625"/>
      <c r="M10" s="625"/>
      <c r="N10" s="626">
        <v>0</v>
      </c>
      <c r="O10" s="625"/>
      <c r="P10" s="625"/>
      <c r="Q10" s="625"/>
    </row>
    <row r="11" spans="1:18" ht="14.5">
      <c r="A11" s="627" t="s">
        <v>958</v>
      </c>
      <c r="B11" s="627"/>
      <c r="C11" s="627"/>
      <c r="D11" s="360">
        <v>27735192.199999999</v>
      </c>
      <c r="E11" s="554">
        <v>17241163.199999999</v>
      </c>
      <c r="F11" s="624">
        <v>2852069</v>
      </c>
      <c r="G11" s="624">
        <v>4153615.3</v>
      </c>
      <c r="H11" s="624">
        <v>2506081</v>
      </c>
      <c r="I11" s="624">
        <v>255022</v>
      </c>
      <c r="J11" s="624">
        <v>1156479</v>
      </c>
      <c r="K11" s="624">
        <v>4832362</v>
      </c>
      <c r="L11" s="624">
        <v>1464245</v>
      </c>
      <c r="M11" s="624">
        <v>21289.9</v>
      </c>
      <c r="N11" s="569">
        <v>10494029</v>
      </c>
      <c r="O11" s="624">
        <v>353359</v>
      </c>
      <c r="P11" s="624">
        <v>10112212</v>
      </c>
      <c r="Q11" s="624">
        <v>28458</v>
      </c>
    </row>
    <row r="12" spans="1:18" ht="14.5">
      <c r="A12" s="628" t="s">
        <v>959</v>
      </c>
      <c r="B12" s="628" t="s">
        <v>960</v>
      </c>
      <c r="C12" s="628" t="s">
        <v>961</v>
      </c>
      <c r="D12" s="360">
        <v>8478051.9000000004</v>
      </c>
      <c r="E12" s="554">
        <v>7847372.9000000004</v>
      </c>
      <c r="F12" s="480">
        <v>1330504</v>
      </c>
      <c r="G12" s="480">
        <v>2319364.9</v>
      </c>
      <c r="H12" s="480">
        <v>2506081</v>
      </c>
      <c r="I12" s="376">
        <v>0</v>
      </c>
      <c r="J12" s="376">
        <v>0</v>
      </c>
      <c r="K12" s="376">
        <v>1194262</v>
      </c>
      <c r="L12" s="376">
        <v>475904</v>
      </c>
      <c r="M12" s="376">
        <v>21257</v>
      </c>
      <c r="N12" s="514">
        <v>630679</v>
      </c>
      <c r="O12" s="376">
        <v>0</v>
      </c>
      <c r="P12" s="376">
        <v>630679</v>
      </c>
      <c r="Q12" s="376">
        <v>0</v>
      </c>
    </row>
    <row r="13" spans="1:18" ht="14.5">
      <c r="A13" s="628" t="s">
        <v>962</v>
      </c>
      <c r="B13" s="628" t="s">
        <v>960</v>
      </c>
      <c r="C13" s="628" t="s">
        <v>961</v>
      </c>
      <c r="D13" s="360">
        <v>955153</v>
      </c>
      <c r="E13" s="554">
        <v>955153</v>
      </c>
      <c r="F13" s="480">
        <v>0</v>
      </c>
      <c r="G13" s="480">
        <v>0</v>
      </c>
      <c r="H13" s="480">
        <v>0</v>
      </c>
      <c r="I13" s="376">
        <v>255022</v>
      </c>
      <c r="J13" s="376">
        <v>700131</v>
      </c>
      <c r="K13" s="376">
        <v>0</v>
      </c>
      <c r="L13" s="376">
        <v>0</v>
      </c>
      <c r="M13" s="376">
        <v>0</v>
      </c>
      <c r="N13" s="514">
        <v>0</v>
      </c>
      <c r="O13" s="376">
        <v>0</v>
      </c>
      <c r="P13" s="376">
        <v>0</v>
      </c>
      <c r="Q13" s="376">
        <v>0</v>
      </c>
    </row>
    <row r="14" spans="1:18" ht="14.5">
      <c r="A14" s="628" t="s">
        <v>963</v>
      </c>
      <c r="B14" s="628" t="s">
        <v>960</v>
      </c>
      <c r="C14" s="628" t="s">
        <v>964</v>
      </c>
      <c r="D14" s="360">
        <v>17948628.300000001</v>
      </c>
      <c r="E14" s="554">
        <v>8438637.3000000007</v>
      </c>
      <c r="F14" s="480">
        <v>1521565</v>
      </c>
      <c r="G14" s="480">
        <v>1834250.4</v>
      </c>
      <c r="H14" s="480">
        <v>0</v>
      </c>
      <c r="I14" s="376">
        <v>0</v>
      </c>
      <c r="J14" s="376">
        <v>456348</v>
      </c>
      <c r="K14" s="376">
        <v>3638100</v>
      </c>
      <c r="L14" s="376">
        <v>988341</v>
      </c>
      <c r="M14" s="376">
        <v>32.9</v>
      </c>
      <c r="N14" s="514">
        <v>9509991</v>
      </c>
      <c r="O14" s="376">
        <v>0</v>
      </c>
      <c r="P14" s="376">
        <v>9481533</v>
      </c>
      <c r="Q14" s="376">
        <v>28458</v>
      </c>
      <c r="R14" s="245"/>
    </row>
    <row r="15" spans="1:18" ht="14.5">
      <c r="A15" s="628" t="s">
        <v>959</v>
      </c>
      <c r="B15" s="628" t="s">
        <v>965</v>
      </c>
      <c r="C15" s="628" t="s">
        <v>966</v>
      </c>
      <c r="D15" s="360">
        <v>353359</v>
      </c>
      <c r="E15" s="554">
        <v>0</v>
      </c>
      <c r="F15" s="480">
        <v>0</v>
      </c>
      <c r="G15" s="480">
        <v>0</v>
      </c>
      <c r="H15" s="480">
        <v>0</v>
      </c>
      <c r="I15" s="376">
        <v>0</v>
      </c>
      <c r="J15" s="376">
        <v>0</v>
      </c>
      <c r="K15" s="376">
        <v>0</v>
      </c>
      <c r="L15" s="376">
        <v>0</v>
      </c>
      <c r="M15" s="376" t="s">
        <v>877</v>
      </c>
      <c r="N15" s="514">
        <v>353359</v>
      </c>
      <c r="O15" s="376">
        <v>353359</v>
      </c>
      <c r="P15" s="376">
        <v>0</v>
      </c>
      <c r="Q15" s="376">
        <v>0</v>
      </c>
    </row>
    <row r="16" spans="1:18" ht="14.5">
      <c r="A16" s="629" t="s">
        <v>967</v>
      </c>
      <c r="B16" s="630"/>
      <c r="C16" s="630"/>
      <c r="D16" s="360">
        <v>15088298.300000001</v>
      </c>
      <c r="E16" s="554">
        <v>9578030.3000000007</v>
      </c>
      <c r="F16" s="624">
        <v>866420</v>
      </c>
      <c r="G16" s="624">
        <v>668944.30000000016</v>
      </c>
      <c r="H16" s="624">
        <v>5525115</v>
      </c>
      <c r="I16" s="621">
        <v>1585373</v>
      </c>
      <c r="J16" s="621">
        <v>330253</v>
      </c>
      <c r="K16" s="621">
        <v>935</v>
      </c>
      <c r="L16" s="621">
        <v>86615</v>
      </c>
      <c r="M16" s="621">
        <v>514375</v>
      </c>
      <c r="N16" s="514">
        <v>5510268</v>
      </c>
      <c r="O16" s="621">
        <v>1816044</v>
      </c>
      <c r="P16" s="621">
        <v>2879026</v>
      </c>
      <c r="Q16" s="621">
        <v>815198</v>
      </c>
    </row>
    <row r="17" spans="1:17" ht="14.5">
      <c r="A17" s="628" t="s">
        <v>968</v>
      </c>
      <c r="B17" s="628" t="s">
        <v>960</v>
      </c>
      <c r="C17" s="628" t="s">
        <v>961</v>
      </c>
      <c r="D17" s="360">
        <v>139166</v>
      </c>
      <c r="E17" s="554">
        <v>58146</v>
      </c>
      <c r="F17" s="480">
        <v>19</v>
      </c>
      <c r="G17" s="480"/>
      <c r="H17" s="480">
        <v>41355</v>
      </c>
      <c r="I17" s="376">
        <v>16772</v>
      </c>
      <c r="J17" s="376"/>
      <c r="K17" s="376"/>
      <c r="L17" s="376">
        <v>0</v>
      </c>
      <c r="M17" s="376">
        <v>0</v>
      </c>
      <c r="N17" s="514">
        <v>81020</v>
      </c>
      <c r="O17" s="376">
        <v>10838</v>
      </c>
      <c r="P17" s="376">
        <v>70182</v>
      </c>
      <c r="Q17" s="376">
        <v>0</v>
      </c>
    </row>
    <row r="18" spans="1:17" ht="14.5">
      <c r="A18" s="628" t="s">
        <v>969</v>
      </c>
      <c r="B18" s="628" t="s">
        <v>965</v>
      </c>
      <c r="C18" s="628" t="s">
        <v>970</v>
      </c>
      <c r="D18" s="360">
        <v>1137890</v>
      </c>
      <c r="E18" s="554">
        <v>322692</v>
      </c>
      <c r="F18" s="480"/>
      <c r="G18" s="480"/>
      <c r="H18" s="480"/>
      <c r="I18" s="376"/>
      <c r="J18" s="376">
        <v>322692</v>
      </c>
      <c r="K18" s="376"/>
      <c r="L18" s="376"/>
      <c r="M18" s="376"/>
      <c r="N18" s="514">
        <v>815198</v>
      </c>
      <c r="O18" s="376">
        <v>0</v>
      </c>
      <c r="P18" s="376">
        <v>0</v>
      </c>
      <c r="Q18" s="376">
        <v>815198</v>
      </c>
    </row>
    <row r="19" spans="1:17" ht="14.5">
      <c r="A19" s="628" t="s">
        <v>969</v>
      </c>
      <c r="B19" s="628" t="s">
        <v>965</v>
      </c>
      <c r="C19" s="628" t="s">
        <v>964</v>
      </c>
      <c r="D19" s="360">
        <v>13811242.300000001</v>
      </c>
      <c r="E19" s="554">
        <v>9197192.3000000007</v>
      </c>
      <c r="F19" s="480">
        <v>866401</v>
      </c>
      <c r="G19" s="480">
        <v>668944.30000000016</v>
      </c>
      <c r="H19" s="480">
        <v>5483760</v>
      </c>
      <c r="I19" s="376">
        <v>1568601</v>
      </c>
      <c r="J19" s="376">
        <v>7561</v>
      </c>
      <c r="K19" s="376">
        <v>935</v>
      </c>
      <c r="L19" s="376">
        <v>86615</v>
      </c>
      <c r="M19" s="376">
        <v>514375</v>
      </c>
      <c r="N19" s="514">
        <v>4614050</v>
      </c>
      <c r="O19" s="376">
        <v>1805206</v>
      </c>
      <c r="P19" s="376">
        <v>2808844</v>
      </c>
      <c r="Q19" s="376">
        <v>0</v>
      </c>
    </row>
    <row r="20" spans="1:17" ht="14.5">
      <c r="A20" s="629" t="s">
        <v>971</v>
      </c>
      <c r="B20" s="629"/>
      <c r="C20" s="629"/>
      <c r="D20" s="360">
        <v>550034.01168341143</v>
      </c>
      <c r="E20" s="554">
        <v>8219.0116834113742</v>
      </c>
      <c r="F20" s="624">
        <v>0</v>
      </c>
      <c r="G20" s="624">
        <v>8219.0116834113742</v>
      </c>
      <c r="H20" s="621">
        <v>0</v>
      </c>
      <c r="I20" s="621">
        <v>0</v>
      </c>
      <c r="J20" s="621">
        <v>0</v>
      </c>
      <c r="K20" s="621">
        <v>0</v>
      </c>
      <c r="L20" s="621">
        <v>0</v>
      </c>
      <c r="M20" s="621">
        <v>0</v>
      </c>
      <c r="N20" s="514">
        <v>541815</v>
      </c>
      <c r="O20" s="621">
        <v>251938</v>
      </c>
      <c r="P20" s="621">
        <v>0</v>
      </c>
      <c r="Q20" s="621">
        <v>289877</v>
      </c>
    </row>
    <row r="21" spans="1:17" ht="14.5">
      <c r="A21" s="628" t="s">
        <v>972</v>
      </c>
      <c r="B21" s="628" t="s">
        <v>973</v>
      </c>
      <c r="C21" s="628" t="s">
        <v>961</v>
      </c>
      <c r="D21" s="360">
        <v>550034.01168341143</v>
      </c>
      <c r="E21" s="554">
        <v>8219.0116834113742</v>
      </c>
      <c r="F21" s="480">
        <v>0</v>
      </c>
      <c r="G21" s="480">
        <v>8219.0116834113742</v>
      </c>
      <c r="H21" s="376">
        <v>0</v>
      </c>
      <c r="I21" s="376">
        <v>0</v>
      </c>
      <c r="J21" s="376">
        <v>0</v>
      </c>
      <c r="K21" s="376">
        <v>0</v>
      </c>
      <c r="L21" s="376">
        <v>0</v>
      </c>
      <c r="M21" s="376">
        <v>0</v>
      </c>
      <c r="N21" s="514">
        <v>541815</v>
      </c>
      <c r="O21" s="376">
        <v>251938</v>
      </c>
      <c r="P21" s="376">
        <v>0</v>
      </c>
      <c r="Q21" s="376">
        <v>289877</v>
      </c>
    </row>
    <row r="22" spans="1:17" ht="14.5">
      <c r="A22" s="628" t="s">
        <v>971</v>
      </c>
      <c r="B22" s="628" t="s">
        <v>965</v>
      </c>
      <c r="C22" s="628"/>
      <c r="D22" s="360">
        <v>0</v>
      </c>
      <c r="E22" s="554">
        <v>0</v>
      </c>
      <c r="F22" s="480">
        <v>0</v>
      </c>
      <c r="G22" s="480">
        <v>0</v>
      </c>
      <c r="H22" s="376">
        <v>0</v>
      </c>
      <c r="I22" s="376">
        <v>0</v>
      </c>
      <c r="J22" s="376">
        <v>0</v>
      </c>
      <c r="K22" s="376">
        <v>0</v>
      </c>
      <c r="L22" s="376">
        <v>0</v>
      </c>
      <c r="M22" s="376">
        <v>0</v>
      </c>
      <c r="N22" s="514">
        <v>0</v>
      </c>
      <c r="O22" s="376">
        <v>0</v>
      </c>
      <c r="P22" s="376">
        <v>0</v>
      </c>
      <c r="Q22" s="376">
        <v>0</v>
      </c>
    </row>
    <row r="23" spans="1:17" ht="20.25" customHeight="1">
      <c r="A23" s="631" t="s">
        <v>974</v>
      </c>
      <c r="B23" s="631"/>
      <c r="C23" s="631"/>
      <c r="D23" s="360">
        <v>10122404.911683412</v>
      </c>
      <c r="E23" s="554">
        <v>8868890.9116834123</v>
      </c>
      <c r="F23" s="376">
        <v>1330523</v>
      </c>
      <c r="G23" s="376">
        <v>2327583.9116834113</v>
      </c>
      <c r="H23" s="376">
        <v>2547436</v>
      </c>
      <c r="I23" s="376">
        <v>271794</v>
      </c>
      <c r="J23" s="376">
        <v>700131</v>
      </c>
      <c r="K23" s="376">
        <v>1194262</v>
      </c>
      <c r="L23" s="376">
        <v>475904</v>
      </c>
      <c r="M23" s="376">
        <v>21257</v>
      </c>
      <c r="N23" s="514">
        <v>1253514</v>
      </c>
      <c r="O23" s="376">
        <v>262776</v>
      </c>
      <c r="P23" s="376">
        <v>700861</v>
      </c>
      <c r="Q23" s="376">
        <v>289877</v>
      </c>
    </row>
    <row r="24" spans="1:17" ht="31">
      <c r="A24" s="632" t="s">
        <v>975</v>
      </c>
      <c r="B24" s="632"/>
      <c r="C24" s="632"/>
      <c r="D24" s="467">
        <v>0.21809836587649525</v>
      </c>
      <c r="E24" s="468">
        <v>0.41603275087641256</v>
      </c>
      <c r="F24" s="469">
        <v>0.44930004281868513</v>
      </c>
      <c r="G24" s="469">
        <v>0.80999193401819514</v>
      </c>
      <c r="H24" s="469">
        <v>1.2414901570140717</v>
      </c>
      <c r="I24" s="469">
        <v>0.14308886077588726</v>
      </c>
      <c r="J24" s="469">
        <v>0.1163328897448649</v>
      </c>
      <c r="K24" s="469">
        <v>0.33448116799622235</v>
      </c>
      <c r="L24" s="469">
        <v>0.27751251973885238</v>
      </c>
      <c r="M24" s="469">
        <v>9.3339305081694399E-2</v>
      </c>
      <c r="N24" s="468">
        <v>4.9952066874689699E-2</v>
      </c>
      <c r="O24" s="469">
        <v>0.79217400479327138</v>
      </c>
      <c r="P24" s="469">
        <v>2.9099816888067051E-2</v>
      </c>
      <c r="Q24" s="469">
        <v>0.42761026700103261</v>
      </c>
    </row>
    <row r="25" spans="1:17" ht="31">
      <c r="A25" s="633" t="s">
        <v>976</v>
      </c>
      <c r="B25" s="633"/>
      <c r="C25" s="633"/>
      <c r="D25" s="634">
        <v>3.2016412140836885</v>
      </c>
      <c r="E25" s="635">
        <v>5.1294529952541783</v>
      </c>
      <c r="F25" s="636">
        <v>3.5038289960867344</v>
      </c>
      <c r="G25" s="636">
        <v>17.363161672498276</v>
      </c>
      <c r="H25" s="636">
        <v>10.648035445577662</v>
      </c>
      <c r="I25" s="636">
        <v>1.9450952888723494</v>
      </c>
      <c r="J25" s="636">
        <v>11.020651985707314</v>
      </c>
      <c r="K25" s="636">
        <v>3.6768244624516639</v>
      </c>
      <c r="L25" s="636">
        <v>1.2150109653881798</v>
      </c>
      <c r="M25" s="636">
        <v>0.37804335840936171</v>
      </c>
      <c r="N25" s="635">
        <v>0.87498193864794294</v>
      </c>
      <c r="O25" s="636">
        <v>1.2501712719799041</v>
      </c>
      <c r="P25" s="636">
        <v>0.98321745620237255</v>
      </c>
      <c r="Q25" s="636">
        <v>0.56883130135144944</v>
      </c>
    </row>
    <row r="26" spans="1:17" ht="28.5" customHeight="1">
      <c r="A26" s="420" t="s">
        <v>977</v>
      </c>
      <c r="B26" s="420"/>
      <c r="C26" s="420"/>
      <c r="D26" s="562">
        <v>5.5487900839820387E-2</v>
      </c>
      <c r="E26" s="517">
        <v>3.0645771010888501E-2</v>
      </c>
      <c r="F26" s="358">
        <v>0</v>
      </c>
      <c r="G26" s="358">
        <v>0</v>
      </c>
      <c r="H26" s="358">
        <v>0</v>
      </c>
      <c r="I26" s="358">
        <v>1</v>
      </c>
      <c r="J26" s="318">
        <v>1</v>
      </c>
      <c r="K26" s="358">
        <v>0</v>
      </c>
      <c r="L26" s="358">
        <v>0</v>
      </c>
      <c r="M26" s="358">
        <v>0</v>
      </c>
      <c r="N26" s="517">
        <v>0.23125150576698783</v>
      </c>
      <c r="O26" s="358">
        <v>0</v>
      </c>
      <c r="P26" s="358">
        <v>0</v>
      </c>
      <c r="Q26" s="318">
        <v>1</v>
      </c>
    </row>
    <row r="27" spans="1:17" ht="15" customHeight="1">
      <c r="A27" s="637"/>
      <c r="B27" s="637"/>
      <c r="C27" s="637"/>
      <c r="D27" s="637"/>
    </row>
    <row r="28" spans="1:17" ht="18.5" thickBot="1">
      <c r="A28" s="297" t="s">
        <v>978</v>
      </c>
      <c r="B28" s="297"/>
      <c r="C28" s="297"/>
      <c r="D28" s="297"/>
      <c r="E28" s="298"/>
      <c r="F28" s="298"/>
      <c r="G28" s="299"/>
      <c r="H28" s="299"/>
      <c r="I28" s="299"/>
      <c r="J28" s="300"/>
      <c r="K28" s="300"/>
      <c r="L28" s="300"/>
      <c r="M28" s="300"/>
      <c r="N28" s="300"/>
      <c r="O28" s="300"/>
      <c r="P28" s="300"/>
      <c r="Q28" s="300"/>
    </row>
    <row r="29" spans="1:17" ht="30" customHeight="1">
      <c r="A29" s="470" t="s">
        <v>979</v>
      </c>
      <c r="B29" s="470"/>
      <c r="C29" s="470"/>
      <c r="D29" s="616" t="s">
        <v>585</v>
      </c>
      <c r="E29" s="331" t="s">
        <v>461</v>
      </c>
      <c r="F29" s="617" t="s">
        <v>554</v>
      </c>
      <c r="G29" s="332" t="s">
        <v>555</v>
      </c>
      <c r="H29" s="332" t="s">
        <v>556</v>
      </c>
      <c r="I29" s="332" t="s">
        <v>557</v>
      </c>
      <c r="J29" s="333" t="s">
        <v>558</v>
      </c>
      <c r="K29" s="333" t="s">
        <v>559</v>
      </c>
      <c r="L29" s="333" t="s">
        <v>560</v>
      </c>
      <c r="M29" s="619" t="s">
        <v>561</v>
      </c>
      <c r="N29" s="620" t="s">
        <v>586</v>
      </c>
      <c r="O29" s="619" t="s">
        <v>562</v>
      </c>
      <c r="P29" s="619" t="s">
        <v>563</v>
      </c>
      <c r="Q29" s="619" t="s">
        <v>564</v>
      </c>
    </row>
    <row r="30" spans="1:17" ht="14.5">
      <c r="A30" s="638" t="s">
        <v>980</v>
      </c>
      <c r="B30" s="638"/>
      <c r="C30" s="638"/>
      <c r="D30" s="473">
        <v>23465211.011683412</v>
      </c>
      <c r="E30" s="554">
        <v>9751387.01168341</v>
      </c>
      <c r="F30" s="376">
        <v>692233</v>
      </c>
      <c r="G30" s="480">
        <v>1345104.1116834106</v>
      </c>
      <c r="H30" s="480">
        <v>1846212</v>
      </c>
      <c r="I30" s="480">
        <v>1280574</v>
      </c>
      <c r="J30" s="480">
        <v>1486732</v>
      </c>
      <c r="K30" s="480">
        <v>2109342</v>
      </c>
      <c r="L30" s="480">
        <v>651975</v>
      </c>
      <c r="M30" s="480">
        <v>339214.9</v>
      </c>
      <c r="N30" s="569">
        <v>13713824</v>
      </c>
      <c r="O30" s="480">
        <v>-321405</v>
      </c>
      <c r="P30" s="480">
        <v>12901696</v>
      </c>
      <c r="Q30" s="480">
        <v>1133533</v>
      </c>
    </row>
    <row r="31" spans="1:17" ht="14.5">
      <c r="A31" s="553" t="s">
        <v>981</v>
      </c>
      <c r="B31" s="553"/>
      <c r="C31" s="553"/>
      <c r="D31" s="473">
        <v>50193502.519752249</v>
      </c>
      <c r="E31" s="554">
        <v>31387796.519752245</v>
      </c>
      <c r="F31" s="376">
        <v>6094391.5099999998</v>
      </c>
      <c r="G31" s="376">
        <v>4765204.9116834113</v>
      </c>
      <c r="H31" s="376">
        <v>7185705</v>
      </c>
      <c r="I31" s="376">
        <v>5626590.8130688351</v>
      </c>
      <c r="J31" s="376">
        <v>1439197</v>
      </c>
      <c r="K31" s="347">
        <v>3987504</v>
      </c>
      <c r="L31" s="347">
        <v>2267946.2850000001</v>
      </c>
      <c r="M31" s="347">
        <v>21257</v>
      </c>
      <c r="N31" s="554">
        <v>18805706</v>
      </c>
      <c r="O31" s="347">
        <v>894301</v>
      </c>
      <c r="P31" s="347">
        <v>16288828</v>
      </c>
      <c r="Q31" s="347">
        <v>1622577</v>
      </c>
    </row>
    <row r="32" spans="1:17" ht="14.5">
      <c r="A32" s="313" t="s">
        <v>982</v>
      </c>
      <c r="B32" s="313"/>
      <c r="C32" s="313"/>
      <c r="D32" s="473">
        <v>38933207.608068839</v>
      </c>
      <c r="E32" s="554">
        <v>22196213.608068835</v>
      </c>
      <c r="F32" s="376">
        <v>4763868.51</v>
      </c>
      <c r="G32" s="376">
        <v>2437621</v>
      </c>
      <c r="H32" s="376">
        <v>4638269</v>
      </c>
      <c r="I32" s="376">
        <v>5354796.8130688351</v>
      </c>
      <c r="J32" s="376">
        <v>416374</v>
      </c>
      <c r="K32" s="376">
        <v>2793242</v>
      </c>
      <c r="L32" s="376">
        <v>1792042.2849999999</v>
      </c>
      <c r="M32" s="376">
        <v>0</v>
      </c>
      <c r="N32" s="514">
        <v>16736994</v>
      </c>
      <c r="O32" s="376">
        <v>631525</v>
      </c>
      <c r="P32" s="376">
        <v>15587967</v>
      </c>
      <c r="Q32" s="376">
        <v>517502</v>
      </c>
    </row>
    <row r="33" spans="1:17" ht="14.5">
      <c r="A33" s="313" t="s">
        <v>983</v>
      </c>
      <c r="B33" s="313"/>
      <c r="C33" s="313"/>
      <c r="D33" s="639">
        <v>0.77566229997095271</v>
      </c>
      <c r="E33" s="640">
        <v>0.70716061874878111</v>
      </c>
      <c r="F33" s="318">
        <v>0.78168074732041626</v>
      </c>
      <c r="G33" s="318">
        <v>0.51154589260650662</v>
      </c>
      <c r="H33" s="318">
        <v>0.64548558561755598</v>
      </c>
      <c r="I33" s="318">
        <v>0.95169472793921561</v>
      </c>
      <c r="J33" s="318">
        <v>0.28930994158548134</v>
      </c>
      <c r="K33" s="318">
        <v>0.70049885843374704</v>
      </c>
      <c r="L33" s="318">
        <v>0.7901608150300613</v>
      </c>
      <c r="M33" s="318">
        <v>0</v>
      </c>
      <c r="N33" s="517">
        <v>0.88999551519097453</v>
      </c>
      <c r="O33" s="318">
        <v>0.70616604476568856</v>
      </c>
      <c r="P33" s="318">
        <v>0.95697290191780526</v>
      </c>
      <c r="Q33" s="318">
        <v>0.31893833081573325</v>
      </c>
    </row>
    <row r="34" spans="1:17">
      <c r="A34" s="641" t="s">
        <v>984</v>
      </c>
      <c r="B34" s="641"/>
      <c r="C34" s="641"/>
      <c r="D34" s="641"/>
      <c r="F34" s="153"/>
      <c r="G34" s="153"/>
      <c r="H34" s="153"/>
      <c r="I34" s="153"/>
      <c r="J34" s="153"/>
      <c r="K34" s="153"/>
      <c r="L34" s="153"/>
      <c r="M34" s="153"/>
      <c r="N34" s="153"/>
      <c r="O34" s="153"/>
      <c r="P34" s="153"/>
      <c r="Q34" s="153"/>
    </row>
    <row r="35" spans="1:17">
      <c r="A35" s="641"/>
      <c r="B35" s="641"/>
      <c r="C35" s="641"/>
      <c r="D35" s="641"/>
    </row>
    <row r="36" spans="1:17" ht="18.5" thickBot="1">
      <c r="A36" s="642" t="s">
        <v>985</v>
      </c>
      <c r="B36" s="642"/>
      <c r="C36" s="642"/>
      <c r="D36" s="642"/>
      <c r="E36" s="298"/>
      <c r="F36" s="298"/>
      <c r="G36" s="299"/>
      <c r="H36" s="299"/>
      <c r="I36" s="299"/>
      <c r="J36" s="300"/>
      <c r="K36" s="300"/>
      <c r="L36" s="300"/>
      <c r="M36" s="300"/>
      <c r="N36" s="300"/>
      <c r="O36" s="300"/>
      <c r="P36" s="300"/>
      <c r="Q36" s="300"/>
    </row>
    <row r="37" spans="1:17" ht="28.9" customHeight="1">
      <c r="A37" s="470" t="s">
        <v>986</v>
      </c>
      <c r="B37" s="470"/>
      <c r="C37" s="470"/>
      <c r="D37" s="331" t="s">
        <v>585</v>
      </c>
      <c r="E37" s="331" t="s">
        <v>461</v>
      </c>
      <c r="F37" s="617" t="s">
        <v>554</v>
      </c>
      <c r="G37" s="332" t="s">
        <v>555</v>
      </c>
      <c r="H37" s="332" t="s">
        <v>556</v>
      </c>
      <c r="I37" s="332" t="s">
        <v>557</v>
      </c>
      <c r="J37" s="333" t="s">
        <v>558</v>
      </c>
      <c r="K37" s="333" t="s">
        <v>559</v>
      </c>
      <c r="L37" s="333" t="s">
        <v>560</v>
      </c>
      <c r="M37" s="619" t="s">
        <v>561</v>
      </c>
      <c r="N37" s="620" t="s">
        <v>586</v>
      </c>
      <c r="O37" s="619" t="s">
        <v>562</v>
      </c>
      <c r="P37" s="619" t="s">
        <v>563</v>
      </c>
      <c r="Q37" s="619" t="s">
        <v>564</v>
      </c>
    </row>
    <row r="38" spans="1:17" ht="15.75" customHeight="1">
      <c r="A38" s="563" t="s">
        <v>496</v>
      </c>
      <c r="B38" s="563"/>
      <c r="C38" s="563"/>
      <c r="D38" s="360">
        <v>19908313.5</v>
      </c>
      <c r="E38" s="554">
        <v>17076025.5</v>
      </c>
      <c r="F38" s="514">
        <v>3026256</v>
      </c>
      <c r="G38" s="514">
        <v>3485674.5</v>
      </c>
      <c r="H38" s="514">
        <v>6184984</v>
      </c>
      <c r="I38" s="514">
        <v>559821</v>
      </c>
      <c r="J38" s="514">
        <v>0</v>
      </c>
      <c r="K38" s="554">
        <v>2723955</v>
      </c>
      <c r="L38" s="554">
        <v>898885</v>
      </c>
      <c r="M38" s="554">
        <v>196450</v>
      </c>
      <c r="N38" s="554">
        <v>2832288</v>
      </c>
      <c r="O38" s="554">
        <v>2742746</v>
      </c>
      <c r="P38" s="554">
        <v>89542</v>
      </c>
      <c r="Q38" s="554">
        <v>0</v>
      </c>
    </row>
    <row r="39" spans="1:17" ht="15.75" customHeight="1">
      <c r="A39" s="563" t="s">
        <v>987</v>
      </c>
      <c r="B39" s="563"/>
      <c r="C39" s="563"/>
      <c r="D39" s="360">
        <v>16405192.5</v>
      </c>
      <c r="E39" s="554">
        <v>13572904.5</v>
      </c>
      <c r="F39" s="514">
        <v>3026256</v>
      </c>
      <c r="G39" s="514">
        <v>215397.5</v>
      </c>
      <c r="H39" s="514">
        <v>6184984</v>
      </c>
      <c r="I39" s="514">
        <v>559821</v>
      </c>
      <c r="J39" s="514">
        <v>0</v>
      </c>
      <c r="K39" s="554">
        <v>2723955</v>
      </c>
      <c r="L39" s="554">
        <v>851126</v>
      </c>
      <c r="M39" s="554">
        <v>11365</v>
      </c>
      <c r="N39" s="554">
        <v>2832288</v>
      </c>
      <c r="O39" s="554">
        <v>2742746</v>
      </c>
      <c r="P39" s="554">
        <v>89542</v>
      </c>
      <c r="Q39" s="554">
        <v>0</v>
      </c>
    </row>
    <row r="40" spans="1:17" ht="15.75" customHeight="1">
      <c r="A40" s="313" t="s">
        <v>988</v>
      </c>
      <c r="B40" s="313"/>
      <c r="C40" s="313"/>
      <c r="D40" s="345">
        <v>35927</v>
      </c>
      <c r="E40" s="514">
        <v>35927</v>
      </c>
      <c r="F40" s="376">
        <v>0</v>
      </c>
      <c r="G40" s="376">
        <v>0</v>
      </c>
      <c r="H40" s="376">
        <v>0</v>
      </c>
      <c r="I40" s="376">
        <v>0</v>
      </c>
      <c r="J40" s="376">
        <v>0</v>
      </c>
      <c r="K40" s="376">
        <v>35927</v>
      </c>
      <c r="L40" s="376">
        <v>0</v>
      </c>
      <c r="M40" s="376">
        <v>0</v>
      </c>
      <c r="N40" s="550">
        <v>0</v>
      </c>
      <c r="O40" s="376">
        <v>0</v>
      </c>
      <c r="P40" s="376">
        <v>0</v>
      </c>
      <c r="Q40" s="376">
        <v>0</v>
      </c>
    </row>
    <row r="41" spans="1:17" ht="15.75" customHeight="1">
      <c r="A41" s="313" t="s">
        <v>989</v>
      </c>
      <c r="B41" s="313"/>
      <c r="C41" s="313"/>
      <c r="D41" s="345">
        <v>5741807.5</v>
      </c>
      <c r="E41" s="514">
        <v>5741807.5</v>
      </c>
      <c r="F41" s="376">
        <v>0</v>
      </c>
      <c r="G41" s="376">
        <v>215397.5</v>
      </c>
      <c r="H41" s="376">
        <v>4122368</v>
      </c>
      <c r="I41" s="376">
        <v>552916</v>
      </c>
      <c r="J41" s="376">
        <v>0</v>
      </c>
      <c r="K41" s="376">
        <v>0</v>
      </c>
      <c r="L41" s="376">
        <v>851126</v>
      </c>
      <c r="M41" s="376">
        <v>0</v>
      </c>
      <c r="N41" s="550">
        <v>0</v>
      </c>
      <c r="O41" s="376">
        <v>0</v>
      </c>
      <c r="P41" s="376">
        <v>0</v>
      </c>
      <c r="Q41" s="376">
        <v>0</v>
      </c>
    </row>
    <row r="42" spans="1:17" ht="15.75" customHeight="1">
      <c r="A42" s="313" t="s">
        <v>990</v>
      </c>
      <c r="B42" s="313"/>
      <c r="C42" s="313"/>
      <c r="D42" s="345">
        <v>2069521</v>
      </c>
      <c r="E42" s="514">
        <v>2069521</v>
      </c>
      <c r="F42" s="376">
        <v>0</v>
      </c>
      <c r="G42" s="376">
        <v>0</v>
      </c>
      <c r="H42" s="376">
        <v>2062616</v>
      </c>
      <c r="I42" s="376">
        <v>6905</v>
      </c>
      <c r="J42" s="376">
        <v>0</v>
      </c>
      <c r="K42" s="376">
        <v>0</v>
      </c>
      <c r="L42" s="376">
        <v>0</v>
      </c>
      <c r="M42" s="376">
        <v>0</v>
      </c>
      <c r="N42" s="550">
        <v>0</v>
      </c>
      <c r="O42" s="376">
        <v>0</v>
      </c>
      <c r="P42" s="376">
        <v>0</v>
      </c>
      <c r="Q42" s="376">
        <v>0</v>
      </c>
    </row>
    <row r="43" spans="1:17" ht="15.75" customHeight="1">
      <c r="A43" s="313" t="s">
        <v>991</v>
      </c>
      <c r="B43" s="313"/>
      <c r="C43" s="313"/>
      <c r="D43" s="345">
        <v>8557937</v>
      </c>
      <c r="E43" s="514">
        <v>5725649</v>
      </c>
      <c r="F43" s="376">
        <v>3026256</v>
      </c>
      <c r="G43" s="376">
        <v>0</v>
      </c>
      <c r="H43" s="376">
        <v>0</v>
      </c>
      <c r="I43" s="376">
        <v>0</v>
      </c>
      <c r="J43" s="376">
        <v>0</v>
      </c>
      <c r="K43" s="376">
        <v>2688028</v>
      </c>
      <c r="L43" s="376">
        <v>0</v>
      </c>
      <c r="M43" s="376">
        <v>11365</v>
      </c>
      <c r="N43" s="550">
        <v>2832288</v>
      </c>
      <c r="O43" s="376">
        <v>2742746</v>
      </c>
      <c r="P43" s="376">
        <v>89542</v>
      </c>
      <c r="Q43" s="376">
        <v>0</v>
      </c>
    </row>
    <row r="44" spans="1:17" ht="15.75" customHeight="1">
      <c r="A44" s="560" t="s">
        <v>992</v>
      </c>
      <c r="B44" s="643"/>
      <c r="C44" s="643"/>
      <c r="D44" s="345">
        <v>232844</v>
      </c>
      <c r="E44" s="514">
        <v>232844</v>
      </c>
      <c r="F44" s="621">
        <v>0</v>
      </c>
      <c r="G44" s="621">
        <v>0</v>
      </c>
      <c r="H44" s="621">
        <v>0</v>
      </c>
      <c r="I44" s="621">
        <v>0</v>
      </c>
      <c r="J44" s="621">
        <v>0</v>
      </c>
      <c r="K44" s="621">
        <v>0</v>
      </c>
      <c r="L44" s="621">
        <v>47759</v>
      </c>
      <c r="M44" s="621">
        <v>185085</v>
      </c>
      <c r="N44" s="514">
        <v>0</v>
      </c>
      <c r="O44" s="621">
        <v>0</v>
      </c>
      <c r="P44" s="621">
        <v>0</v>
      </c>
      <c r="Q44" s="621">
        <v>0</v>
      </c>
    </row>
    <row r="45" spans="1:17" ht="15.75" customHeight="1">
      <c r="A45" s="313" t="s">
        <v>993</v>
      </c>
      <c r="B45" s="313"/>
      <c r="C45" s="313"/>
      <c r="D45" s="345">
        <v>47759</v>
      </c>
      <c r="E45" s="514">
        <v>47759</v>
      </c>
      <c r="F45" s="376">
        <v>0</v>
      </c>
      <c r="G45" s="376">
        <v>0</v>
      </c>
      <c r="H45" s="376">
        <v>0</v>
      </c>
      <c r="I45" s="376">
        <v>0</v>
      </c>
      <c r="J45" s="376">
        <v>0</v>
      </c>
      <c r="K45" s="376">
        <v>0</v>
      </c>
      <c r="L45" s="376">
        <v>47759</v>
      </c>
      <c r="M45" s="376" t="s">
        <v>877</v>
      </c>
      <c r="N45" s="550">
        <v>0</v>
      </c>
      <c r="O45" s="376">
        <v>0</v>
      </c>
      <c r="P45" s="376">
        <v>0</v>
      </c>
      <c r="Q45" s="376">
        <v>0</v>
      </c>
    </row>
    <row r="46" spans="1:17" ht="15.75" customHeight="1">
      <c r="A46" s="313" t="s">
        <v>994</v>
      </c>
      <c r="B46" s="313"/>
      <c r="C46" s="313"/>
      <c r="D46" s="345">
        <v>185085</v>
      </c>
      <c r="E46" s="514">
        <v>185085</v>
      </c>
      <c r="F46" s="376">
        <v>0</v>
      </c>
      <c r="G46" s="376">
        <v>0</v>
      </c>
      <c r="H46" s="376">
        <v>0</v>
      </c>
      <c r="I46" s="376">
        <v>0</v>
      </c>
      <c r="J46" s="376">
        <v>0</v>
      </c>
      <c r="K46" s="376">
        <v>0</v>
      </c>
      <c r="L46" s="376">
        <v>0</v>
      </c>
      <c r="M46" s="376">
        <v>185085</v>
      </c>
      <c r="N46" s="550">
        <v>0</v>
      </c>
      <c r="O46" s="376">
        <v>0</v>
      </c>
      <c r="P46" s="376">
        <v>0</v>
      </c>
      <c r="Q46" s="376">
        <v>0</v>
      </c>
    </row>
    <row r="47" spans="1:17" ht="15.75" customHeight="1">
      <c r="A47" s="313" t="s">
        <v>995</v>
      </c>
      <c r="B47" s="313"/>
      <c r="C47" s="313"/>
      <c r="D47" s="345">
        <v>0</v>
      </c>
      <c r="E47" s="514">
        <v>0</v>
      </c>
      <c r="F47" s="376">
        <v>0</v>
      </c>
      <c r="G47" s="376">
        <v>0</v>
      </c>
      <c r="H47" s="376">
        <v>0</v>
      </c>
      <c r="I47" s="376">
        <v>0</v>
      </c>
      <c r="J47" s="376">
        <v>0</v>
      </c>
      <c r="K47" s="376">
        <v>0</v>
      </c>
      <c r="L47" s="376">
        <v>0</v>
      </c>
      <c r="M47" s="376" t="s">
        <v>877</v>
      </c>
      <c r="N47" s="550">
        <v>0</v>
      </c>
      <c r="O47" s="376">
        <v>0</v>
      </c>
      <c r="P47" s="376">
        <v>0</v>
      </c>
      <c r="Q47" s="376">
        <v>0</v>
      </c>
    </row>
    <row r="48" spans="1:17" ht="14.5">
      <c r="A48" s="644" t="s">
        <v>996</v>
      </c>
      <c r="B48" s="645"/>
      <c r="C48" s="645"/>
      <c r="D48" s="345">
        <v>0</v>
      </c>
      <c r="E48" s="514">
        <v>0</v>
      </c>
      <c r="F48" s="646">
        <v>0</v>
      </c>
      <c r="G48" s="621">
        <v>0</v>
      </c>
      <c r="H48" s="646">
        <v>0</v>
      </c>
      <c r="I48" s="646">
        <v>0</v>
      </c>
      <c r="J48" s="646">
        <v>0</v>
      </c>
      <c r="K48" s="646">
        <v>0</v>
      </c>
      <c r="L48" s="646">
        <v>0</v>
      </c>
      <c r="M48" s="646">
        <v>0</v>
      </c>
      <c r="N48" s="590">
        <v>0</v>
      </c>
      <c r="O48" s="646">
        <v>0</v>
      </c>
      <c r="P48" s="646">
        <v>0</v>
      </c>
      <c r="Q48" s="646">
        <v>0</v>
      </c>
    </row>
    <row r="49" spans="1:17" ht="14.5">
      <c r="A49" s="420" t="s">
        <v>997</v>
      </c>
      <c r="B49" s="420"/>
      <c r="C49" s="420"/>
      <c r="D49" s="345">
        <v>0</v>
      </c>
      <c r="E49" s="514">
        <v>0</v>
      </c>
      <c r="F49" s="358">
        <v>0</v>
      </c>
      <c r="G49" s="376">
        <v>0</v>
      </c>
      <c r="H49" s="358">
        <v>0</v>
      </c>
      <c r="I49" s="358">
        <v>0</v>
      </c>
      <c r="J49" s="376">
        <v>0</v>
      </c>
      <c r="K49" s="358">
        <v>0</v>
      </c>
      <c r="L49" s="358">
        <v>0</v>
      </c>
      <c r="M49" s="358">
        <v>0</v>
      </c>
      <c r="N49" s="647">
        <v>0</v>
      </c>
      <c r="O49" s="376">
        <v>0</v>
      </c>
      <c r="P49" s="376">
        <v>0</v>
      </c>
      <c r="Q49" s="358">
        <v>0</v>
      </c>
    </row>
    <row r="50" spans="1:17" ht="14.5">
      <c r="A50" s="420" t="s">
        <v>998</v>
      </c>
      <c r="B50" s="420"/>
      <c r="C50" s="420"/>
      <c r="D50" s="345">
        <v>0</v>
      </c>
      <c r="E50" s="514">
        <v>0</v>
      </c>
      <c r="F50" s="358">
        <v>0</v>
      </c>
      <c r="G50" s="376">
        <v>0</v>
      </c>
      <c r="H50" s="358">
        <v>0</v>
      </c>
      <c r="I50" s="358">
        <v>0</v>
      </c>
      <c r="J50" s="376">
        <v>0</v>
      </c>
      <c r="K50" s="358">
        <v>0</v>
      </c>
      <c r="L50" s="358">
        <v>0</v>
      </c>
      <c r="M50" s="358">
        <v>0</v>
      </c>
      <c r="N50" s="647">
        <v>0</v>
      </c>
      <c r="O50" s="376">
        <v>0</v>
      </c>
      <c r="P50" s="376">
        <v>0</v>
      </c>
      <c r="Q50" s="358">
        <v>0</v>
      </c>
    </row>
    <row r="51" spans="1:17" ht="14.5">
      <c r="A51" s="420" t="s">
        <v>999</v>
      </c>
      <c r="B51" s="420"/>
      <c r="C51" s="420"/>
      <c r="D51" s="345">
        <v>0</v>
      </c>
      <c r="E51" s="514">
        <v>0</v>
      </c>
      <c r="F51" s="358">
        <v>0</v>
      </c>
      <c r="G51" s="376">
        <v>0</v>
      </c>
      <c r="H51" s="358">
        <v>0</v>
      </c>
      <c r="I51" s="358">
        <v>0</v>
      </c>
      <c r="J51" s="376">
        <v>0</v>
      </c>
      <c r="K51" s="358">
        <v>0</v>
      </c>
      <c r="L51" s="358">
        <v>0</v>
      </c>
      <c r="M51" s="358">
        <v>0</v>
      </c>
      <c r="N51" s="647">
        <v>0</v>
      </c>
      <c r="O51" s="376">
        <v>0</v>
      </c>
      <c r="P51" s="376">
        <v>0</v>
      </c>
      <c r="Q51" s="358">
        <v>0</v>
      </c>
    </row>
    <row r="52" spans="1:17" ht="14.5">
      <c r="A52" s="648" t="s">
        <v>1000</v>
      </c>
      <c r="B52" s="649"/>
      <c r="C52" s="649"/>
      <c r="D52" s="345">
        <v>3270277</v>
      </c>
      <c r="E52" s="514">
        <v>3270277</v>
      </c>
      <c r="F52" s="646">
        <v>0</v>
      </c>
      <c r="G52" s="621">
        <v>3270277</v>
      </c>
      <c r="H52" s="646">
        <v>0</v>
      </c>
      <c r="I52" s="646">
        <v>0</v>
      </c>
      <c r="J52" s="646">
        <v>0</v>
      </c>
      <c r="K52" s="646">
        <v>0</v>
      </c>
      <c r="L52" s="646">
        <v>0</v>
      </c>
      <c r="M52" s="646">
        <v>0</v>
      </c>
      <c r="N52" s="590">
        <v>0</v>
      </c>
      <c r="O52" s="646">
        <v>0</v>
      </c>
      <c r="P52" s="646">
        <v>0</v>
      </c>
      <c r="Q52" s="646">
        <v>0</v>
      </c>
    </row>
    <row r="53" spans="1:17" ht="14.5">
      <c r="A53" s="420" t="s">
        <v>1001</v>
      </c>
      <c r="B53" s="420"/>
      <c r="C53" s="420"/>
      <c r="D53" s="345">
        <v>3270277</v>
      </c>
      <c r="E53" s="514">
        <v>3270277</v>
      </c>
      <c r="F53" s="358">
        <v>0</v>
      </c>
      <c r="G53" s="376">
        <v>3270277</v>
      </c>
      <c r="H53" s="358">
        <v>0</v>
      </c>
      <c r="I53" s="358">
        <v>0</v>
      </c>
      <c r="J53" s="376">
        <v>0</v>
      </c>
      <c r="K53" s="358">
        <v>0</v>
      </c>
      <c r="L53" s="358">
        <v>0</v>
      </c>
      <c r="M53" s="358">
        <v>0</v>
      </c>
      <c r="N53" s="647">
        <v>0</v>
      </c>
      <c r="O53" s="376">
        <v>0</v>
      </c>
      <c r="P53" s="376">
        <v>0</v>
      </c>
      <c r="Q53" s="358">
        <v>0</v>
      </c>
    </row>
    <row r="54" spans="1:17" ht="14.5">
      <c r="A54" s="420" t="s">
        <v>1002</v>
      </c>
      <c r="B54" s="420"/>
      <c r="C54" s="420"/>
      <c r="D54" s="345">
        <v>0</v>
      </c>
      <c r="E54" s="514">
        <v>0</v>
      </c>
      <c r="F54" s="358">
        <v>0</v>
      </c>
      <c r="G54" s="376">
        <v>0</v>
      </c>
      <c r="H54" s="358">
        <v>0</v>
      </c>
      <c r="I54" s="358">
        <v>0</v>
      </c>
      <c r="J54" s="376">
        <v>0</v>
      </c>
      <c r="K54" s="358">
        <v>0</v>
      </c>
      <c r="L54" s="358">
        <v>0</v>
      </c>
      <c r="M54" s="358">
        <v>0</v>
      </c>
      <c r="N54" s="647">
        <v>0</v>
      </c>
      <c r="O54" s="376">
        <v>0</v>
      </c>
      <c r="P54" s="376">
        <v>0</v>
      </c>
      <c r="Q54" s="358">
        <v>0</v>
      </c>
    </row>
    <row r="55" spans="1:17" ht="14.5">
      <c r="A55" s="420" t="s">
        <v>1003</v>
      </c>
      <c r="B55" s="420"/>
      <c r="C55" s="420"/>
      <c r="D55" s="345">
        <v>0</v>
      </c>
      <c r="E55" s="514">
        <v>0</v>
      </c>
      <c r="F55" s="358">
        <v>0</v>
      </c>
      <c r="G55" s="376">
        <v>0</v>
      </c>
      <c r="H55" s="358">
        <v>0</v>
      </c>
      <c r="I55" s="358">
        <v>0</v>
      </c>
      <c r="J55" s="376">
        <v>0</v>
      </c>
      <c r="K55" s="358">
        <v>0</v>
      </c>
      <c r="L55" s="358">
        <v>0</v>
      </c>
      <c r="M55" s="358">
        <v>0</v>
      </c>
      <c r="N55" s="647">
        <v>0</v>
      </c>
      <c r="O55" s="376">
        <v>0</v>
      </c>
      <c r="P55" s="376">
        <v>0</v>
      </c>
      <c r="Q55" s="358">
        <v>0</v>
      </c>
    </row>
    <row r="56" spans="1:17" ht="14.5">
      <c r="A56" s="649" t="s">
        <v>1004</v>
      </c>
      <c r="B56" s="649"/>
      <c r="C56" s="649"/>
      <c r="D56" s="345">
        <v>0</v>
      </c>
      <c r="E56" s="514">
        <v>0</v>
      </c>
      <c r="F56" s="358">
        <v>0</v>
      </c>
      <c r="G56" s="376">
        <v>0</v>
      </c>
      <c r="H56" s="358">
        <v>0</v>
      </c>
      <c r="I56" s="358">
        <v>0</v>
      </c>
      <c r="J56" s="358">
        <v>0</v>
      </c>
      <c r="K56" s="358">
        <v>0</v>
      </c>
      <c r="L56" s="358">
        <v>0</v>
      </c>
      <c r="M56" s="358">
        <v>0</v>
      </c>
      <c r="N56" s="647">
        <v>0</v>
      </c>
      <c r="O56" s="358">
        <v>0</v>
      </c>
      <c r="P56" s="358">
        <v>0</v>
      </c>
      <c r="Q56" s="358">
        <v>0</v>
      </c>
    </row>
    <row r="57" spans="1:17" ht="14.5">
      <c r="A57" s="648" t="s">
        <v>1005</v>
      </c>
      <c r="B57" s="649"/>
      <c r="C57" s="649"/>
      <c r="D57" s="650"/>
      <c r="E57" s="514"/>
      <c r="F57" s="646"/>
      <c r="G57" s="646"/>
      <c r="H57" s="646"/>
      <c r="I57" s="646"/>
      <c r="J57" s="646"/>
      <c r="K57" s="646"/>
      <c r="L57" s="621"/>
      <c r="M57" s="621"/>
      <c r="N57" s="514"/>
      <c r="O57" s="621"/>
      <c r="P57" s="621"/>
      <c r="Q57" s="621"/>
    </row>
    <row r="58" spans="1:17" ht="108" customHeight="1">
      <c r="A58" s="651" t="s">
        <v>1006</v>
      </c>
      <c r="B58" s="651"/>
      <c r="C58" s="651"/>
      <c r="D58" s="652"/>
      <c r="E58" s="652"/>
      <c r="F58" s="587" t="s">
        <v>1007</v>
      </c>
      <c r="G58" s="587" t="s">
        <v>1008</v>
      </c>
      <c r="H58" s="587" t="s">
        <v>1009</v>
      </c>
      <c r="I58" s="587" t="s">
        <v>1010</v>
      </c>
      <c r="J58" s="587" t="s">
        <v>1010</v>
      </c>
      <c r="K58" s="653" t="s">
        <v>1011</v>
      </c>
      <c r="L58" s="587" t="s">
        <v>1012</v>
      </c>
      <c r="M58" s="587" t="s">
        <v>1013</v>
      </c>
      <c r="N58" s="654"/>
      <c r="O58" s="587" t="s">
        <v>1014</v>
      </c>
      <c r="P58" s="587"/>
      <c r="Q58" s="587" t="s">
        <v>576</v>
      </c>
    </row>
    <row r="59" spans="1:17" ht="84">
      <c r="A59" s="655" t="s">
        <v>1015</v>
      </c>
      <c r="B59" s="655"/>
      <c r="C59" s="655"/>
      <c r="D59" s="655"/>
      <c r="E59" s="655"/>
      <c r="F59" s="598" t="s">
        <v>1016</v>
      </c>
      <c r="G59" s="598" t="s">
        <v>576</v>
      </c>
      <c r="H59" s="450" t="s">
        <v>1017</v>
      </c>
      <c r="I59" s="656" t="s">
        <v>1018</v>
      </c>
      <c r="J59" s="598" t="s">
        <v>576</v>
      </c>
      <c r="K59" s="657" t="s">
        <v>1019</v>
      </c>
      <c r="L59" s="598" t="s">
        <v>1020</v>
      </c>
      <c r="M59" s="598" t="s">
        <v>1018</v>
      </c>
      <c r="N59" s="658"/>
      <c r="O59" s="598" t="s">
        <v>1021</v>
      </c>
      <c r="P59" s="598"/>
      <c r="Q59" s="598" t="s">
        <v>576</v>
      </c>
    </row>
    <row r="60" spans="1:17" ht="14.5">
      <c r="A60" s="420" t="s">
        <v>1022</v>
      </c>
      <c r="B60" s="420"/>
      <c r="C60" s="420"/>
      <c r="D60" s="589">
        <v>0</v>
      </c>
      <c r="E60" s="590">
        <v>0</v>
      </c>
      <c r="F60" s="659">
        <v>0</v>
      </c>
      <c r="G60" s="659">
        <v>0</v>
      </c>
      <c r="H60" s="659">
        <v>0</v>
      </c>
      <c r="I60" s="659">
        <v>0</v>
      </c>
      <c r="J60" s="659" t="s">
        <v>576</v>
      </c>
      <c r="K60" s="659">
        <v>0</v>
      </c>
      <c r="L60" s="659">
        <v>0</v>
      </c>
      <c r="M60" s="659">
        <v>0</v>
      </c>
      <c r="N60" s="660">
        <v>0</v>
      </c>
      <c r="O60" s="659">
        <v>0</v>
      </c>
      <c r="P60" s="659">
        <v>0</v>
      </c>
      <c r="Q60" s="659">
        <v>0</v>
      </c>
    </row>
    <row r="61" spans="1:17">
      <c r="A61" s="661" t="s">
        <v>1023</v>
      </c>
    </row>
    <row r="62" spans="1:17">
      <c r="A62" s="661" t="s">
        <v>1024</v>
      </c>
    </row>
    <row r="63" spans="1:17">
      <c r="A63" s="661" t="s">
        <v>1025</v>
      </c>
    </row>
    <row r="65" spans="1:17" ht="18.5" thickBot="1">
      <c r="A65" s="297" t="s">
        <v>1026</v>
      </c>
      <c r="B65" s="297"/>
      <c r="C65" s="297"/>
      <c r="D65" s="297"/>
      <c r="E65" s="298"/>
      <c r="F65" s="298"/>
      <c r="G65" s="299"/>
      <c r="H65" s="299"/>
      <c r="I65" s="299"/>
      <c r="J65" s="300"/>
      <c r="K65" s="300"/>
      <c r="L65" s="300"/>
      <c r="M65" s="300"/>
      <c r="N65" s="300"/>
      <c r="Q65" s="301"/>
    </row>
    <row r="66" spans="1:17" ht="29">
      <c r="A66" s="470" t="s">
        <v>1027</v>
      </c>
      <c r="B66" s="470"/>
      <c r="C66" s="470"/>
      <c r="D66" s="618" t="s">
        <v>554</v>
      </c>
      <c r="E66" s="332" t="s">
        <v>555</v>
      </c>
      <c r="F66" s="617" t="s">
        <v>556</v>
      </c>
      <c r="G66" s="332" t="s">
        <v>557</v>
      </c>
      <c r="H66" s="332" t="s">
        <v>558</v>
      </c>
      <c r="I66" s="332" t="s">
        <v>559</v>
      </c>
      <c r="J66" s="333" t="s">
        <v>560</v>
      </c>
      <c r="K66" s="333" t="s">
        <v>561</v>
      </c>
      <c r="L66" s="619" t="s">
        <v>562</v>
      </c>
      <c r="M66" s="619" t="s">
        <v>563</v>
      </c>
      <c r="N66" s="619" t="s">
        <v>564</v>
      </c>
    </row>
    <row r="67" spans="1:17" ht="111" customHeight="1">
      <c r="A67" s="761" t="s">
        <v>1028</v>
      </c>
      <c r="B67" s="761"/>
      <c r="C67" s="761"/>
      <c r="D67" s="662" t="s">
        <v>1029</v>
      </c>
      <c r="E67" s="662" t="s">
        <v>1030</v>
      </c>
      <c r="F67" s="662" t="s">
        <v>1031</v>
      </c>
      <c r="G67" s="663" t="s">
        <v>1032</v>
      </c>
      <c r="H67" s="663" t="s">
        <v>576</v>
      </c>
      <c r="I67" s="663" t="s">
        <v>1033</v>
      </c>
      <c r="J67" s="663" t="s">
        <v>1034</v>
      </c>
      <c r="K67" s="663" t="s">
        <v>1035</v>
      </c>
      <c r="L67" s="663" t="s">
        <v>1036</v>
      </c>
      <c r="M67" s="664" t="s">
        <v>1037</v>
      </c>
      <c r="N67" s="663" t="s">
        <v>576</v>
      </c>
    </row>
    <row r="68" spans="1:17" ht="42">
      <c r="A68" s="762" t="s">
        <v>1038</v>
      </c>
      <c r="B68" s="762"/>
      <c r="C68" s="762"/>
      <c r="D68" s="662" t="s">
        <v>576</v>
      </c>
      <c r="E68" s="662" t="s">
        <v>576</v>
      </c>
      <c r="F68" s="662" t="s">
        <v>877</v>
      </c>
      <c r="G68" s="662" t="s">
        <v>576</v>
      </c>
      <c r="H68" s="662" t="s">
        <v>576</v>
      </c>
      <c r="I68" s="662" t="s">
        <v>1039</v>
      </c>
      <c r="J68" s="662" t="s">
        <v>576</v>
      </c>
      <c r="K68" s="662" t="s">
        <v>576</v>
      </c>
      <c r="L68" s="662" t="s">
        <v>576</v>
      </c>
      <c r="M68" s="662" t="s">
        <v>576</v>
      </c>
      <c r="N68" s="662" t="s">
        <v>576</v>
      </c>
    </row>
    <row r="69" spans="1:17">
      <c r="A69" s="760" t="s">
        <v>1040</v>
      </c>
      <c r="B69" s="760"/>
      <c r="C69" s="760"/>
      <c r="D69" s="662" t="s">
        <v>1041</v>
      </c>
      <c r="E69" s="662" t="s">
        <v>576</v>
      </c>
      <c r="F69" s="662" t="s">
        <v>1042</v>
      </c>
      <c r="G69" s="662" t="s">
        <v>576</v>
      </c>
      <c r="H69" s="662" t="s">
        <v>576</v>
      </c>
      <c r="I69" s="662" t="s">
        <v>576</v>
      </c>
      <c r="J69" s="662" t="s">
        <v>576</v>
      </c>
      <c r="K69" s="662" t="s">
        <v>576</v>
      </c>
      <c r="L69" s="662">
        <v>1</v>
      </c>
      <c r="M69" s="662" t="s">
        <v>576</v>
      </c>
      <c r="N69" s="662" t="s">
        <v>576</v>
      </c>
    </row>
    <row r="70" spans="1:17" ht="30" customHeight="1">
      <c r="A70" s="760" t="s">
        <v>1043</v>
      </c>
      <c r="B70" s="760"/>
      <c r="C70" s="760"/>
      <c r="D70" s="665" t="s">
        <v>721</v>
      </c>
      <c r="E70" s="665" t="s">
        <v>722</v>
      </c>
      <c r="F70" s="666" t="s">
        <v>722</v>
      </c>
      <c r="G70" s="666" t="s">
        <v>722</v>
      </c>
      <c r="H70" s="666" t="s">
        <v>576</v>
      </c>
      <c r="I70" s="666" t="s">
        <v>721</v>
      </c>
      <c r="J70" s="666" t="s">
        <v>722</v>
      </c>
      <c r="K70" s="666" t="s">
        <v>722</v>
      </c>
      <c r="L70" s="666" t="s">
        <v>721</v>
      </c>
      <c r="M70" s="666" t="s">
        <v>722</v>
      </c>
      <c r="N70" s="666" t="s">
        <v>576</v>
      </c>
    </row>
    <row r="71" spans="1:17" ht="45" customHeight="1">
      <c r="A71" s="760" t="s">
        <v>1044</v>
      </c>
      <c r="B71" s="760"/>
      <c r="C71" s="760"/>
      <c r="D71" s="665" t="s">
        <v>722</v>
      </c>
      <c r="E71" s="665" t="s">
        <v>722</v>
      </c>
      <c r="F71" s="666" t="s">
        <v>722</v>
      </c>
      <c r="G71" s="666" t="s">
        <v>722</v>
      </c>
      <c r="H71" s="666" t="s">
        <v>722</v>
      </c>
      <c r="I71" s="666" t="s">
        <v>722</v>
      </c>
      <c r="J71" s="666" t="s">
        <v>722</v>
      </c>
      <c r="K71" s="666" t="s">
        <v>722</v>
      </c>
      <c r="L71" s="666" t="s">
        <v>722</v>
      </c>
      <c r="M71" s="666" t="s">
        <v>722</v>
      </c>
      <c r="N71" s="666" t="s">
        <v>576</v>
      </c>
    </row>
    <row r="72" spans="1:17" ht="45" customHeight="1">
      <c r="A72" s="760" t="s">
        <v>1045</v>
      </c>
      <c r="B72" s="760"/>
      <c r="C72" s="760"/>
      <c r="D72" s="665" t="s">
        <v>722</v>
      </c>
      <c r="E72" s="665" t="s">
        <v>722</v>
      </c>
      <c r="F72" s="666" t="s">
        <v>722</v>
      </c>
      <c r="G72" s="666" t="s">
        <v>722</v>
      </c>
      <c r="H72" s="666" t="s">
        <v>722</v>
      </c>
      <c r="I72" s="666" t="s">
        <v>722</v>
      </c>
      <c r="J72" s="666" t="s">
        <v>722</v>
      </c>
      <c r="K72" s="666" t="s">
        <v>722</v>
      </c>
      <c r="L72" s="666" t="s">
        <v>722</v>
      </c>
      <c r="M72" s="666" t="s">
        <v>722</v>
      </c>
      <c r="N72" s="666" t="s">
        <v>576</v>
      </c>
    </row>
    <row r="73" spans="1:17">
      <c r="A73" s="760" t="s">
        <v>1046</v>
      </c>
      <c r="B73" s="760"/>
      <c r="C73" s="760"/>
      <c r="D73" s="665" t="s">
        <v>722</v>
      </c>
      <c r="E73" s="665" t="s">
        <v>722</v>
      </c>
      <c r="F73" s="666" t="s">
        <v>722</v>
      </c>
      <c r="G73" s="666" t="s">
        <v>722</v>
      </c>
      <c r="H73" s="666" t="s">
        <v>722</v>
      </c>
      <c r="I73" s="666" t="s">
        <v>722</v>
      </c>
      <c r="J73" s="666" t="s">
        <v>722</v>
      </c>
      <c r="K73" s="666" t="s">
        <v>722</v>
      </c>
      <c r="L73" s="666" t="s">
        <v>722</v>
      </c>
      <c r="M73" s="666" t="s">
        <v>722</v>
      </c>
      <c r="N73" s="666" t="s">
        <v>576</v>
      </c>
    </row>
    <row r="74" spans="1:17" ht="30" customHeight="1">
      <c r="A74" s="760" t="s">
        <v>1047</v>
      </c>
      <c r="B74" s="760"/>
      <c r="C74" s="760"/>
      <c r="D74" s="665" t="s">
        <v>722</v>
      </c>
      <c r="E74" s="665" t="s">
        <v>722</v>
      </c>
      <c r="F74" s="666" t="s">
        <v>722</v>
      </c>
      <c r="G74" s="666" t="s">
        <v>722</v>
      </c>
      <c r="H74" s="666" t="s">
        <v>722</v>
      </c>
      <c r="I74" s="666" t="s">
        <v>722</v>
      </c>
      <c r="J74" s="666" t="s">
        <v>722</v>
      </c>
      <c r="K74" s="666" t="s">
        <v>722</v>
      </c>
      <c r="L74" s="666" t="s">
        <v>576</v>
      </c>
      <c r="M74" s="666" t="s">
        <v>722</v>
      </c>
      <c r="N74" s="666" t="s">
        <v>576</v>
      </c>
    </row>
    <row r="75" spans="1:17" ht="30" customHeight="1">
      <c r="A75" s="760" t="s">
        <v>1048</v>
      </c>
      <c r="B75" s="760"/>
      <c r="C75" s="760"/>
      <c r="D75" s="665" t="s">
        <v>722</v>
      </c>
      <c r="E75" s="665" t="s">
        <v>722</v>
      </c>
      <c r="F75" s="666" t="s">
        <v>721</v>
      </c>
      <c r="G75" s="666" t="s">
        <v>722</v>
      </c>
      <c r="H75" s="666" t="s">
        <v>722</v>
      </c>
      <c r="I75" s="666" t="s">
        <v>722</v>
      </c>
      <c r="J75" s="666" t="s">
        <v>722</v>
      </c>
      <c r="K75" s="666" t="s">
        <v>722</v>
      </c>
      <c r="L75" s="666" t="s">
        <v>576</v>
      </c>
      <c r="M75" s="666" t="s">
        <v>722</v>
      </c>
      <c r="N75" s="666" t="s">
        <v>576</v>
      </c>
    </row>
    <row r="76" spans="1:17">
      <c r="A76" s="760" t="s">
        <v>1049</v>
      </c>
      <c r="B76" s="760"/>
      <c r="C76" s="760"/>
      <c r="D76" s="665" t="s">
        <v>877</v>
      </c>
      <c r="E76" s="665" t="s">
        <v>877</v>
      </c>
      <c r="F76" s="666" t="s">
        <v>877</v>
      </c>
      <c r="G76" s="666" t="s">
        <v>877</v>
      </c>
      <c r="H76" s="666" t="s">
        <v>877</v>
      </c>
      <c r="I76" s="666" t="s">
        <v>877</v>
      </c>
      <c r="J76" s="666" t="s">
        <v>877</v>
      </c>
      <c r="K76" s="666" t="s">
        <v>877</v>
      </c>
      <c r="L76" s="666" t="s">
        <v>877</v>
      </c>
      <c r="M76" s="666" t="s">
        <v>722</v>
      </c>
      <c r="N76" s="666" t="s">
        <v>576</v>
      </c>
    </row>
    <row r="77" spans="1:17">
      <c r="A77" s="760" t="s">
        <v>1050</v>
      </c>
      <c r="B77" s="760"/>
      <c r="C77" s="760"/>
      <c r="D77" s="665" t="s">
        <v>722</v>
      </c>
      <c r="E77" s="665" t="s">
        <v>722</v>
      </c>
      <c r="F77" s="666" t="s">
        <v>722</v>
      </c>
      <c r="G77" s="666" t="s">
        <v>722</v>
      </c>
      <c r="H77" s="666" t="s">
        <v>722</v>
      </c>
      <c r="I77" s="666" t="s">
        <v>722</v>
      </c>
      <c r="J77" s="666" t="s">
        <v>722</v>
      </c>
      <c r="K77" s="666" t="s">
        <v>722</v>
      </c>
      <c r="L77" s="666" t="s">
        <v>722</v>
      </c>
      <c r="M77" s="666" t="s">
        <v>722</v>
      </c>
      <c r="N77" s="666" t="s">
        <v>576</v>
      </c>
    </row>
    <row r="78" spans="1:17">
      <c r="A78" s="760" t="s">
        <v>1051</v>
      </c>
      <c r="B78" s="760"/>
      <c r="C78" s="760"/>
      <c r="D78" s="665" t="s">
        <v>722</v>
      </c>
      <c r="E78" s="665" t="s">
        <v>722</v>
      </c>
      <c r="F78" s="666" t="s">
        <v>722</v>
      </c>
      <c r="G78" s="666" t="s">
        <v>722</v>
      </c>
      <c r="H78" s="666" t="s">
        <v>722</v>
      </c>
      <c r="I78" s="666" t="s">
        <v>722</v>
      </c>
      <c r="J78" s="666" t="s">
        <v>722</v>
      </c>
      <c r="K78" s="666" t="s">
        <v>722</v>
      </c>
      <c r="L78" s="666" t="s">
        <v>722</v>
      </c>
      <c r="M78" s="666" t="s">
        <v>722</v>
      </c>
      <c r="N78" s="666" t="s">
        <v>576</v>
      </c>
    </row>
  </sheetData>
  <sheetProtection algorithmName="SHA-512" hashValue="RsrStexISYsNEh3TcRvrYNV6+2QqYaTdSMZYZnVThGnYAjlYFfIYJ5NJdxEnCdX5hP3uaekK2pKkowiN9LMptQ==" saltValue="tgUENW0IWsSu6VeIzXLV1w==" spinCount="100000" sheet="1" objects="1" scenarios="1"/>
  <mergeCells count="12">
    <mergeCell ref="A78:C78"/>
    <mergeCell ref="A67:C67"/>
    <mergeCell ref="A68:C68"/>
    <mergeCell ref="A69:C69"/>
    <mergeCell ref="A70:C70"/>
    <mergeCell ref="A71:C71"/>
    <mergeCell ref="A72:C72"/>
    <mergeCell ref="A73:C73"/>
    <mergeCell ref="A74:C74"/>
    <mergeCell ref="A75:C75"/>
    <mergeCell ref="A76:C76"/>
    <mergeCell ref="A77:C77"/>
  </mergeCells>
  <conditionalFormatting sqref="L59:Q59">
    <cfRule type="notContainsBlanks" dxfId="34" priority="1">
      <formula>LEN(TRIM(L59))&gt;0</formula>
    </cfRule>
  </conditionalFormatting>
  <conditionalFormatting sqref="F59">
    <cfRule type="notContainsBlanks" dxfId="33" priority="6">
      <formula>LEN(TRIM(F59))&gt;0</formula>
    </cfRule>
  </conditionalFormatting>
  <conditionalFormatting sqref="G59">
    <cfRule type="notContainsBlanks" dxfId="32" priority="5">
      <formula>LEN(TRIM(G59))&gt;0</formula>
    </cfRule>
  </conditionalFormatting>
  <conditionalFormatting sqref="H59">
    <cfRule type="notContainsBlanks" dxfId="31" priority="4">
      <formula>LEN(TRIM(H59))&gt;0</formula>
    </cfRule>
  </conditionalFormatting>
  <conditionalFormatting sqref="J59">
    <cfRule type="notContainsBlanks" dxfId="30" priority="3">
      <formula>LEN(TRIM(J59))&gt;0</formula>
    </cfRule>
  </conditionalFormatting>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7:O77"/>
  <sheetViews>
    <sheetView showGridLines="0" zoomScale="80" zoomScaleNormal="80" workbookViewId="0">
      <pane xSplit="1" topLeftCell="B1" activePane="topRight" state="frozen"/>
      <selection pane="topRight" activeCell="D24" sqref="D24"/>
    </sheetView>
  </sheetViews>
  <sheetFormatPr defaultRowHeight="14"/>
  <cols>
    <col min="1" max="1" width="61.25" customWidth="1"/>
    <col min="2" max="10" width="15.75" customWidth="1"/>
    <col min="11" max="11" width="14.33203125" customWidth="1"/>
    <col min="12" max="12" width="11.5" customWidth="1"/>
    <col min="13" max="13" width="13.75" customWidth="1"/>
    <col min="14" max="14" width="14" customWidth="1"/>
    <col min="15" max="15" width="16.6640625" customWidth="1"/>
  </cols>
  <sheetData>
    <row r="7" spans="1:14" ht="18.5" thickBot="1">
      <c r="A7" s="25" t="s">
        <v>1052</v>
      </c>
      <c r="B7" s="25"/>
      <c r="C7" s="15"/>
      <c r="D7" s="15"/>
      <c r="E7" s="16"/>
      <c r="F7" s="16"/>
      <c r="G7" s="16"/>
      <c r="H7" s="22"/>
      <c r="I7" s="22"/>
      <c r="J7" s="22"/>
      <c r="K7" s="22"/>
      <c r="L7" s="22"/>
      <c r="M7" s="22"/>
      <c r="N7" s="22"/>
    </row>
    <row r="8" spans="1:14" ht="29">
      <c r="A8" s="24" t="s">
        <v>1053</v>
      </c>
      <c r="B8" s="24"/>
      <c r="C8" s="20"/>
      <c r="D8" s="19" t="s">
        <v>554</v>
      </c>
      <c r="E8" s="20" t="s">
        <v>555</v>
      </c>
      <c r="F8" s="20" t="s">
        <v>556</v>
      </c>
      <c r="G8" s="20" t="s">
        <v>557</v>
      </c>
      <c r="H8" s="21" t="s">
        <v>558</v>
      </c>
      <c r="I8" s="21" t="s">
        <v>559</v>
      </c>
      <c r="J8" s="21" t="s">
        <v>560</v>
      </c>
      <c r="K8" s="21" t="s">
        <v>561</v>
      </c>
      <c r="L8" s="21" t="s">
        <v>562</v>
      </c>
      <c r="M8" s="21" t="s">
        <v>563</v>
      </c>
      <c r="N8" s="21" t="s">
        <v>564</v>
      </c>
    </row>
    <row r="9" spans="1:14">
      <c r="A9" s="17" t="s">
        <v>1054</v>
      </c>
      <c r="B9" s="17"/>
      <c r="C9" s="17"/>
      <c r="D9" s="43" t="s">
        <v>721</v>
      </c>
      <c r="E9" s="43" t="s">
        <v>721</v>
      </c>
      <c r="F9" s="43" t="s">
        <v>721</v>
      </c>
      <c r="G9" s="43" t="s">
        <v>722</v>
      </c>
      <c r="H9" s="43" t="s">
        <v>722</v>
      </c>
      <c r="I9" s="43" t="s">
        <v>721</v>
      </c>
      <c r="J9" s="43" t="s">
        <v>721</v>
      </c>
      <c r="K9" s="43" t="s">
        <v>721</v>
      </c>
      <c r="L9" s="43" t="s">
        <v>721</v>
      </c>
      <c r="M9" s="43" t="s">
        <v>721</v>
      </c>
      <c r="N9" s="43" t="s">
        <v>943</v>
      </c>
    </row>
    <row r="10" spans="1:14">
      <c r="A10" s="17" t="s">
        <v>1055</v>
      </c>
      <c r="B10" s="17"/>
      <c r="C10" s="17"/>
      <c r="D10" s="43" t="s">
        <v>722</v>
      </c>
      <c r="E10" s="43" t="s">
        <v>722</v>
      </c>
      <c r="F10" s="43" t="s">
        <v>721</v>
      </c>
      <c r="G10" s="43" t="s">
        <v>722</v>
      </c>
      <c r="H10" s="43" t="s">
        <v>722</v>
      </c>
      <c r="I10" s="43" t="s">
        <v>721</v>
      </c>
      <c r="J10" s="43" t="s">
        <v>721</v>
      </c>
      <c r="K10" s="43" t="s">
        <v>721</v>
      </c>
      <c r="L10" s="43" t="s">
        <v>721</v>
      </c>
      <c r="M10" s="43" t="s">
        <v>721</v>
      </c>
      <c r="N10" s="43" t="s">
        <v>722</v>
      </c>
    </row>
    <row r="11" spans="1:14">
      <c r="A11" s="763" t="s">
        <v>1056</v>
      </c>
      <c r="B11" s="763"/>
      <c r="C11" s="764"/>
      <c r="D11" s="764"/>
      <c r="E11" s="764"/>
    </row>
    <row r="13" spans="1:14" ht="18.5" thickBot="1">
      <c r="A13" s="25" t="s">
        <v>1057</v>
      </c>
      <c r="B13" s="25"/>
      <c r="C13" s="15"/>
      <c r="D13" s="15"/>
      <c r="E13" s="16"/>
      <c r="F13" s="16"/>
      <c r="G13" s="16"/>
      <c r="H13" s="22"/>
      <c r="I13" s="22"/>
      <c r="J13" s="22"/>
      <c r="K13" s="22"/>
      <c r="L13" s="22"/>
      <c r="M13" s="22"/>
      <c r="N13" s="22"/>
    </row>
    <row r="14" spans="1:14" ht="14.5">
      <c r="A14" s="24" t="s">
        <v>353</v>
      </c>
      <c r="B14" s="24"/>
      <c r="C14" s="20"/>
      <c r="D14" s="19" t="s">
        <v>554</v>
      </c>
      <c r="E14" s="20" t="s">
        <v>555</v>
      </c>
      <c r="F14" s="20" t="s">
        <v>556</v>
      </c>
      <c r="G14" s="20" t="s">
        <v>557</v>
      </c>
      <c r="H14" s="21" t="s">
        <v>558</v>
      </c>
      <c r="I14" s="21" t="s">
        <v>559</v>
      </c>
      <c r="J14" s="21" t="s">
        <v>560</v>
      </c>
      <c r="K14" s="21" t="s">
        <v>561</v>
      </c>
      <c r="L14" s="21" t="s">
        <v>562</v>
      </c>
      <c r="M14" s="21" t="s">
        <v>563</v>
      </c>
      <c r="N14" s="21" t="s">
        <v>564</v>
      </c>
    </row>
    <row r="15" spans="1:14" ht="14.5">
      <c r="A15" s="31" t="s">
        <v>1058</v>
      </c>
      <c r="B15" s="31"/>
      <c r="C15" s="33"/>
      <c r="D15" s="76" t="s">
        <v>722</v>
      </c>
      <c r="E15" s="76" t="s">
        <v>722</v>
      </c>
      <c r="F15" s="76" t="s">
        <v>721</v>
      </c>
      <c r="G15" s="43" t="s">
        <v>721</v>
      </c>
      <c r="H15" s="43" t="s">
        <v>722</v>
      </c>
      <c r="I15" s="64" t="s">
        <v>721</v>
      </c>
      <c r="J15" s="77" t="s">
        <v>721</v>
      </c>
      <c r="K15" s="75" t="s">
        <v>721</v>
      </c>
      <c r="L15" s="42" t="s">
        <v>722</v>
      </c>
      <c r="M15" s="42" t="s">
        <v>721</v>
      </c>
      <c r="N15" s="42" t="s">
        <v>721</v>
      </c>
    </row>
    <row r="16" spans="1:14" ht="28.5">
      <c r="A16" s="31" t="s">
        <v>1059</v>
      </c>
      <c r="B16" s="31"/>
      <c r="C16" s="33"/>
      <c r="D16" s="78" t="s">
        <v>722</v>
      </c>
      <c r="E16" s="78" t="s">
        <v>722</v>
      </c>
      <c r="F16" s="78" t="s">
        <v>721</v>
      </c>
      <c r="G16" s="51" t="s">
        <v>721</v>
      </c>
      <c r="H16" s="51" t="s">
        <v>721</v>
      </c>
      <c r="I16" s="79" t="s">
        <v>721</v>
      </c>
      <c r="J16" s="80" t="s">
        <v>721</v>
      </c>
      <c r="K16" s="63" t="s">
        <v>721</v>
      </c>
      <c r="L16" s="41" t="s">
        <v>877</v>
      </c>
      <c r="M16" s="41" t="s">
        <v>721</v>
      </c>
      <c r="N16" s="41" t="s">
        <v>722</v>
      </c>
    </row>
    <row r="17" spans="1:15" ht="30.65" customHeight="1">
      <c r="A17" s="17" t="s">
        <v>1060</v>
      </c>
      <c r="B17" s="17"/>
      <c r="C17" s="33"/>
      <c r="D17" s="76" t="s">
        <v>877</v>
      </c>
      <c r="E17" s="76" t="s">
        <v>877</v>
      </c>
      <c r="F17" s="173" t="s">
        <v>1061</v>
      </c>
      <c r="G17" s="43" t="s">
        <v>1062</v>
      </c>
      <c r="H17" s="43" t="s">
        <v>877</v>
      </c>
      <c r="I17" s="173" t="s">
        <v>1063</v>
      </c>
      <c r="J17" s="173" t="s">
        <v>1064</v>
      </c>
      <c r="K17" s="174" t="s">
        <v>1065</v>
      </c>
      <c r="L17" s="52" t="s">
        <v>877</v>
      </c>
      <c r="M17" s="177" t="s">
        <v>1066</v>
      </c>
      <c r="N17" s="52" t="s">
        <v>877</v>
      </c>
    </row>
    <row r="18" spans="1:15" ht="14.5">
      <c r="A18" s="31" t="s">
        <v>1067</v>
      </c>
      <c r="B18" s="31"/>
      <c r="C18" s="33"/>
      <c r="D18" s="78" t="s">
        <v>721</v>
      </c>
      <c r="E18" s="78" t="s">
        <v>721</v>
      </c>
      <c r="F18" s="78" t="s">
        <v>721</v>
      </c>
      <c r="G18" s="51" t="s">
        <v>721</v>
      </c>
      <c r="H18" s="51" t="s">
        <v>721</v>
      </c>
      <c r="I18" s="78" t="s">
        <v>721</v>
      </c>
      <c r="J18" s="80" t="s">
        <v>721</v>
      </c>
      <c r="K18" s="51" t="s">
        <v>721</v>
      </c>
      <c r="L18" s="39" t="s">
        <v>721</v>
      </c>
      <c r="M18" s="39" t="s">
        <v>721</v>
      </c>
      <c r="N18" s="39" t="s">
        <v>721</v>
      </c>
    </row>
    <row r="19" spans="1:15" ht="14.5">
      <c r="A19" s="31" t="s">
        <v>1068</v>
      </c>
      <c r="B19" s="31"/>
      <c r="C19" s="33"/>
      <c r="D19" s="78" t="s">
        <v>721</v>
      </c>
      <c r="E19" s="78" t="s">
        <v>721</v>
      </c>
      <c r="F19" s="76" t="s">
        <v>721</v>
      </c>
      <c r="G19" s="51" t="s">
        <v>721</v>
      </c>
      <c r="H19" s="51" t="s">
        <v>721</v>
      </c>
      <c r="I19" s="78" t="s">
        <v>721</v>
      </c>
      <c r="J19" s="78" t="s">
        <v>721</v>
      </c>
      <c r="K19" s="51" t="s">
        <v>721</v>
      </c>
      <c r="L19" s="39" t="s">
        <v>1069</v>
      </c>
      <c r="M19" s="39" t="s">
        <v>1069</v>
      </c>
      <c r="N19" s="39" t="s">
        <v>721</v>
      </c>
    </row>
    <row r="20" spans="1:15" ht="14.5">
      <c r="A20" s="31" t="s">
        <v>1070</v>
      </c>
      <c r="B20" s="31"/>
      <c r="C20" s="33"/>
      <c r="D20" s="78" t="s">
        <v>721</v>
      </c>
      <c r="E20" s="78" t="s">
        <v>721</v>
      </c>
      <c r="F20" s="76" t="s">
        <v>721</v>
      </c>
      <c r="G20" s="51" t="s">
        <v>721</v>
      </c>
      <c r="H20" s="51" t="s">
        <v>722</v>
      </c>
      <c r="I20" s="78" t="s">
        <v>721</v>
      </c>
      <c r="J20" s="78" t="s">
        <v>721</v>
      </c>
      <c r="K20" s="51" t="s">
        <v>721</v>
      </c>
      <c r="L20" s="39" t="s">
        <v>721</v>
      </c>
      <c r="M20" s="39" t="s">
        <v>721</v>
      </c>
      <c r="N20" s="39" t="s">
        <v>721</v>
      </c>
    </row>
    <row r="21" spans="1:15" ht="28.5">
      <c r="A21" s="31" t="s">
        <v>1071</v>
      </c>
      <c r="B21" s="31"/>
      <c r="C21" s="33"/>
      <c r="D21" s="78" t="s">
        <v>721</v>
      </c>
      <c r="E21" s="78" t="s">
        <v>721</v>
      </c>
      <c r="F21" s="78" t="s">
        <v>721</v>
      </c>
      <c r="G21" s="51" t="s">
        <v>721</v>
      </c>
      <c r="H21" s="51" t="s">
        <v>722</v>
      </c>
      <c r="I21" s="78" t="s">
        <v>721</v>
      </c>
      <c r="J21" s="81" t="s">
        <v>721</v>
      </c>
      <c r="K21" s="44" t="s">
        <v>721</v>
      </c>
      <c r="L21" s="39" t="s">
        <v>721</v>
      </c>
      <c r="M21" s="39" t="s">
        <v>721</v>
      </c>
      <c r="N21" s="39" t="s">
        <v>721</v>
      </c>
    </row>
    <row r="22" spans="1:15" ht="14.5">
      <c r="A22" s="31" t="s">
        <v>1072</v>
      </c>
      <c r="B22" s="31"/>
      <c r="C22" s="33"/>
      <c r="D22" s="78" t="s">
        <v>721</v>
      </c>
      <c r="E22" s="76" t="s">
        <v>721</v>
      </c>
      <c r="F22" s="76" t="s">
        <v>721</v>
      </c>
      <c r="G22" s="51" t="s">
        <v>721</v>
      </c>
      <c r="H22" s="51" t="s">
        <v>721</v>
      </c>
      <c r="I22" s="76" t="s">
        <v>721</v>
      </c>
      <c r="J22" s="76" t="s">
        <v>721</v>
      </c>
      <c r="K22" s="43" t="s">
        <v>721</v>
      </c>
      <c r="L22" s="38" t="s">
        <v>721</v>
      </c>
      <c r="M22" s="38" t="s">
        <v>721</v>
      </c>
      <c r="N22" s="38" t="s">
        <v>721</v>
      </c>
    </row>
    <row r="23" spans="1:15" ht="37.9" customHeight="1">
      <c r="A23" s="765" t="s">
        <v>1073</v>
      </c>
      <c r="B23" s="765"/>
      <c r="C23" s="765"/>
      <c r="D23" s="765"/>
      <c r="E23" s="765"/>
      <c r="F23" s="44"/>
      <c r="G23" s="44"/>
      <c r="H23" s="47"/>
      <c r="I23" s="44"/>
      <c r="J23" s="44"/>
    </row>
    <row r="24" spans="1:15">
      <c r="D24" s="44"/>
      <c r="E24" s="44"/>
      <c r="F24" s="44"/>
      <c r="G24" s="44"/>
      <c r="H24" s="44"/>
      <c r="I24" s="44"/>
      <c r="J24" s="44"/>
    </row>
    <row r="25" spans="1:15" ht="18.5" thickBot="1">
      <c r="A25" s="25" t="s">
        <v>1074</v>
      </c>
      <c r="B25" s="25"/>
      <c r="C25" s="15"/>
      <c r="D25" s="15"/>
      <c r="E25" s="16"/>
      <c r="F25" s="16"/>
      <c r="G25" s="16"/>
      <c r="H25" s="22"/>
      <c r="I25" s="22"/>
      <c r="J25" s="22"/>
      <c r="K25" s="22"/>
      <c r="L25" s="22"/>
      <c r="M25" s="22"/>
      <c r="N25" s="22"/>
    </row>
    <row r="26" spans="1:15" ht="14.5">
      <c r="A26" s="24" t="s">
        <v>356</v>
      </c>
      <c r="B26" s="24"/>
      <c r="C26" s="20"/>
      <c r="D26" s="19" t="s">
        <v>554</v>
      </c>
      <c r="E26" s="20" t="s">
        <v>555</v>
      </c>
      <c r="F26" s="20" t="s">
        <v>556</v>
      </c>
      <c r="G26" s="20" t="s">
        <v>557</v>
      </c>
      <c r="H26" s="21" t="s">
        <v>558</v>
      </c>
      <c r="I26" s="21" t="s">
        <v>559</v>
      </c>
      <c r="J26" s="21" t="s">
        <v>560</v>
      </c>
      <c r="K26" s="21" t="s">
        <v>561</v>
      </c>
      <c r="L26" s="21" t="s">
        <v>562</v>
      </c>
      <c r="M26" s="21" t="s">
        <v>563</v>
      </c>
      <c r="N26" s="21" t="s">
        <v>564</v>
      </c>
    </row>
    <row r="27" spans="1:15">
      <c r="A27" s="31" t="s">
        <v>1075</v>
      </c>
      <c r="B27" s="31"/>
      <c r="C27" s="29"/>
      <c r="D27" s="43" t="s">
        <v>1076</v>
      </c>
      <c r="E27" s="43" t="s">
        <v>1076</v>
      </c>
      <c r="F27" s="43" t="s">
        <v>1077</v>
      </c>
      <c r="G27" s="43" t="s">
        <v>1077</v>
      </c>
      <c r="H27" s="43" t="s">
        <v>1077</v>
      </c>
      <c r="I27" s="43" t="s">
        <v>1076</v>
      </c>
      <c r="J27" s="43" t="s">
        <v>1076</v>
      </c>
      <c r="K27" s="43" t="s">
        <v>1076</v>
      </c>
      <c r="L27" s="43" t="s">
        <v>1076</v>
      </c>
      <c r="M27" s="43" t="s">
        <v>1076</v>
      </c>
      <c r="N27" s="43" t="s">
        <v>1076</v>
      </c>
    </row>
    <row r="28" spans="1:15" ht="28">
      <c r="A28" s="31" t="s">
        <v>1078</v>
      </c>
      <c r="B28" s="31"/>
      <c r="C28" s="17"/>
      <c r="D28" s="43" t="s">
        <v>1077</v>
      </c>
      <c r="E28" s="43" t="s">
        <v>1077</v>
      </c>
      <c r="F28" s="43" t="s">
        <v>1077</v>
      </c>
      <c r="G28" s="43" t="s">
        <v>1077</v>
      </c>
      <c r="H28" s="43" t="s">
        <v>1077</v>
      </c>
      <c r="I28" s="43" t="s">
        <v>1077</v>
      </c>
      <c r="J28" s="43" t="s">
        <v>1077</v>
      </c>
      <c r="K28" s="43" t="s">
        <v>1076</v>
      </c>
      <c r="L28" s="43" t="s">
        <v>1077</v>
      </c>
      <c r="M28" s="43" t="s">
        <v>1077</v>
      </c>
      <c r="N28" s="43" t="s">
        <v>1077</v>
      </c>
    </row>
    <row r="29" spans="1:15" ht="28">
      <c r="A29" s="31" t="s">
        <v>1079</v>
      </c>
      <c r="B29" s="31"/>
      <c r="C29" s="17"/>
      <c r="D29" s="43" t="s">
        <v>1076</v>
      </c>
      <c r="E29" s="43" t="s">
        <v>1076</v>
      </c>
      <c r="F29" s="43" t="s">
        <v>1080</v>
      </c>
      <c r="G29" s="43" t="s">
        <v>1080</v>
      </c>
      <c r="H29" s="43" t="s">
        <v>1076</v>
      </c>
      <c r="I29" s="43" t="s">
        <v>1076</v>
      </c>
      <c r="J29" s="43" t="s">
        <v>1076</v>
      </c>
      <c r="K29" s="43" t="s">
        <v>1076</v>
      </c>
      <c r="L29" s="43" t="s">
        <v>1076</v>
      </c>
      <c r="M29" s="43" t="s">
        <v>1076</v>
      </c>
      <c r="N29" s="43" t="s">
        <v>1080</v>
      </c>
    </row>
    <row r="30" spans="1:15">
      <c r="A30" s="23"/>
      <c r="B30" s="23"/>
    </row>
    <row r="32" spans="1:15" ht="18.5" thickBot="1">
      <c r="A32" s="25" t="s">
        <v>1081</v>
      </c>
      <c r="B32" s="25"/>
      <c r="C32" s="15"/>
      <c r="D32" s="15"/>
      <c r="E32" s="16"/>
      <c r="F32" s="16"/>
      <c r="G32" s="16"/>
      <c r="H32" s="22"/>
      <c r="I32" s="22"/>
      <c r="J32" s="22"/>
      <c r="K32" s="22"/>
      <c r="L32" s="22"/>
      <c r="M32" s="22"/>
      <c r="N32" s="22"/>
      <c r="O32" s="22"/>
    </row>
    <row r="33" spans="1:15" ht="16.5">
      <c r="A33" s="24" t="s">
        <v>375</v>
      </c>
      <c r="B33" s="179" t="s">
        <v>585</v>
      </c>
      <c r="C33" s="18" t="s">
        <v>461</v>
      </c>
      <c r="D33" s="19" t="s">
        <v>554</v>
      </c>
      <c r="E33" s="20" t="s">
        <v>555</v>
      </c>
      <c r="F33" s="20" t="s">
        <v>556</v>
      </c>
      <c r="G33" s="20" t="s">
        <v>557</v>
      </c>
      <c r="H33" s="21" t="s">
        <v>558</v>
      </c>
      <c r="I33" s="21" t="s">
        <v>1082</v>
      </c>
      <c r="J33" s="21" t="s">
        <v>1083</v>
      </c>
      <c r="K33" s="21" t="s">
        <v>561</v>
      </c>
      <c r="L33" s="70" t="s">
        <v>586</v>
      </c>
      <c r="M33" s="21" t="s">
        <v>562</v>
      </c>
      <c r="N33" s="21" t="s">
        <v>563</v>
      </c>
      <c r="O33" s="21" t="s">
        <v>564</v>
      </c>
    </row>
    <row r="34" spans="1:15" ht="29">
      <c r="A34" s="34" t="s">
        <v>1084</v>
      </c>
      <c r="B34" s="180">
        <v>219</v>
      </c>
      <c r="C34" s="182">
        <v>96</v>
      </c>
      <c r="D34" s="175">
        <v>38</v>
      </c>
      <c r="E34" s="175">
        <v>31</v>
      </c>
      <c r="F34" s="175">
        <v>3</v>
      </c>
      <c r="G34" s="175">
        <v>13</v>
      </c>
      <c r="H34" s="175">
        <v>1</v>
      </c>
      <c r="I34" s="175">
        <v>4.5</v>
      </c>
      <c r="J34" s="184">
        <v>5.5</v>
      </c>
      <c r="K34" s="175">
        <v>0</v>
      </c>
      <c r="L34" s="185">
        <v>123</v>
      </c>
      <c r="M34" s="175">
        <v>0</v>
      </c>
      <c r="N34" s="175">
        <v>1</v>
      </c>
      <c r="O34" s="175">
        <v>122</v>
      </c>
    </row>
    <row r="35" spans="1:15" ht="14.5">
      <c r="A35" s="31" t="s">
        <v>1085</v>
      </c>
      <c r="B35" s="180">
        <v>4</v>
      </c>
      <c r="C35" s="182">
        <v>4</v>
      </c>
      <c r="D35" s="53">
        <v>0</v>
      </c>
      <c r="E35" s="53">
        <v>0</v>
      </c>
      <c r="F35" s="53">
        <v>0</v>
      </c>
      <c r="G35" s="43">
        <v>0</v>
      </c>
      <c r="H35" s="43">
        <v>1</v>
      </c>
      <c r="I35" s="53">
        <v>0.5</v>
      </c>
      <c r="J35" s="45">
        <v>2.5</v>
      </c>
      <c r="K35" s="43">
        <v>0</v>
      </c>
      <c r="L35" s="185">
        <v>0</v>
      </c>
      <c r="M35" s="43">
        <v>0</v>
      </c>
      <c r="N35" s="43">
        <v>0</v>
      </c>
      <c r="O35" s="43">
        <v>0</v>
      </c>
    </row>
    <row r="36" spans="1:15" ht="14.5">
      <c r="A36" s="31" t="s">
        <v>1086</v>
      </c>
      <c r="B36" s="180">
        <v>28</v>
      </c>
      <c r="C36" s="182">
        <v>28</v>
      </c>
      <c r="D36" s="53">
        <v>22</v>
      </c>
      <c r="E36" s="53">
        <v>0</v>
      </c>
      <c r="F36" s="53">
        <v>2</v>
      </c>
      <c r="G36" s="43">
        <v>3</v>
      </c>
      <c r="H36" s="43">
        <v>0</v>
      </c>
      <c r="I36" s="53">
        <v>0</v>
      </c>
      <c r="J36" s="45">
        <v>1</v>
      </c>
      <c r="K36" s="43">
        <v>0</v>
      </c>
      <c r="L36" s="185">
        <v>0</v>
      </c>
      <c r="M36" s="43">
        <v>0</v>
      </c>
      <c r="N36" s="43">
        <v>0</v>
      </c>
      <c r="O36" s="43">
        <v>0</v>
      </c>
    </row>
    <row r="37" spans="1:15" ht="14.5">
      <c r="A37" s="31" t="s">
        <v>1087</v>
      </c>
      <c r="B37" s="180">
        <v>12</v>
      </c>
      <c r="C37" s="182">
        <v>6</v>
      </c>
      <c r="D37" s="53">
        <v>0</v>
      </c>
      <c r="E37" s="53">
        <v>0</v>
      </c>
      <c r="F37" s="53">
        <v>1</v>
      </c>
      <c r="G37" s="43">
        <v>3</v>
      </c>
      <c r="H37" s="43">
        <v>0</v>
      </c>
      <c r="I37" s="53">
        <v>2</v>
      </c>
      <c r="J37" s="45">
        <v>0</v>
      </c>
      <c r="K37" s="43">
        <v>0</v>
      </c>
      <c r="L37" s="185">
        <v>6</v>
      </c>
      <c r="M37" s="43">
        <v>0</v>
      </c>
      <c r="N37" s="43">
        <v>0</v>
      </c>
      <c r="O37" s="43">
        <v>6</v>
      </c>
    </row>
    <row r="38" spans="1:15" ht="14.5">
      <c r="A38" s="31" t="s">
        <v>1088</v>
      </c>
      <c r="B38" s="180">
        <v>9</v>
      </c>
      <c r="C38" s="182">
        <v>9</v>
      </c>
      <c r="D38" s="53">
        <v>0</v>
      </c>
      <c r="E38" s="53">
        <v>0</v>
      </c>
      <c r="F38" s="53">
        <v>0</v>
      </c>
      <c r="G38" s="43">
        <v>6</v>
      </c>
      <c r="H38" s="43">
        <v>0</v>
      </c>
      <c r="I38" s="53">
        <v>2</v>
      </c>
      <c r="J38" s="45">
        <v>1</v>
      </c>
      <c r="K38" s="43">
        <v>0</v>
      </c>
      <c r="L38" s="185">
        <v>0</v>
      </c>
      <c r="M38" s="43">
        <v>0</v>
      </c>
      <c r="N38" s="43">
        <v>0</v>
      </c>
      <c r="O38" s="43">
        <v>0</v>
      </c>
    </row>
    <row r="39" spans="1:15" ht="14.5">
      <c r="A39" s="31" t="s">
        <v>1089</v>
      </c>
      <c r="B39" s="180">
        <v>1</v>
      </c>
      <c r="C39" s="182">
        <v>0</v>
      </c>
      <c r="D39" s="53">
        <v>0</v>
      </c>
      <c r="E39" s="53">
        <v>0</v>
      </c>
      <c r="F39" s="53">
        <v>0</v>
      </c>
      <c r="G39" s="43">
        <v>0</v>
      </c>
      <c r="H39" s="43">
        <v>0</v>
      </c>
      <c r="I39" s="53">
        <v>0</v>
      </c>
      <c r="J39" s="45">
        <v>0</v>
      </c>
      <c r="K39" s="43">
        <v>0</v>
      </c>
      <c r="L39" s="185">
        <v>1</v>
      </c>
      <c r="M39" s="43">
        <v>0</v>
      </c>
      <c r="N39" s="43">
        <v>1</v>
      </c>
      <c r="O39" s="43">
        <v>0</v>
      </c>
    </row>
    <row r="40" spans="1:15" ht="18" customHeight="1">
      <c r="A40" s="30" t="s">
        <v>1090</v>
      </c>
      <c r="B40" s="180">
        <v>0</v>
      </c>
      <c r="C40" s="182">
        <v>0</v>
      </c>
      <c r="D40" s="53">
        <v>0</v>
      </c>
      <c r="E40" s="53">
        <v>0</v>
      </c>
      <c r="F40" s="53">
        <v>0</v>
      </c>
      <c r="G40" s="43">
        <v>0</v>
      </c>
      <c r="H40" s="43">
        <v>0</v>
      </c>
      <c r="I40" s="53">
        <v>0</v>
      </c>
      <c r="J40" s="45">
        <v>0</v>
      </c>
      <c r="K40" s="43">
        <v>0</v>
      </c>
      <c r="L40" s="185">
        <v>0</v>
      </c>
      <c r="M40" s="43">
        <v>0</v>
      </c>
      <c r="N40" s="43">
        <v>0</v>
      </c>
      <c r="O40" s="43">
        <v>0</v>
      </c>
    </row>
    <row r="41" spans="1:15" ht="14.5">
      <c r="A41" s="31" t="s">
        <v>1091</v>
      </c>
      <c r="B41" s="180">
        <v>165</v>
      </c>
      <c r="C41" s="182">
        <v>49</v>
      </c>
      <c r="D41" s="53">
        <v>16</v>
      </c>
      <c r="E41" s="53">
        <v>31</v>
      </c>
      <c r="F41" s="53">
        <v>0</v>
      </c>
      <c r="G41" s="43">
        <v>1</v>
      </c>
      <c r="H41" s="43">
        <v>0</v>
      </c>
      <c r="I41" s="53">
        <v>0</v>
      </c>
      <c r="J41" s="45">
        <v>1</v>
      </c>
      <c r="K41" s="43">
        <v>0</v>
      </c>
      <c r="L41" s="185">
        <v>116</v>
      </c>
      <c r="M41" s="43">
        <v>0</v>
      </c>
      <c r="N41" s="43">
        <v>0</v>
      </c>
      <c r="O41" s="43">
        <v>116</v>
      </c>
    </row>
    <row r="42" spans="1:15" ht="14.5">
      <c r="A42" s="30" t="s">
        <v>1092</v>
      </c>
      <c r="B42" s="180">
        <v>209</v>
      </c>
      <c r="C42" s="182">
        <v>86</v>
      </c>
      <c r="D42" s="53">
        <v>38</v>
      </c>
      <c r="E42" s="53">
        <v>31</v>
      </c>
      <c r="F42" s="53">
        <v>2</v>
      </c>
      <c r="G42" s="43">
        <v>13</v>
      </c>
      <c r="H42" s="43">
        <v>0</v>
      </c>
      <c r="I42" s="53">
        <v>0</v>
      </c>
      <c r="J42" s="45">
        <v>2</v>
      </c>
      <c r="K42" s="43">
        <v>0</v>
      </c>
      <c r="L42" s="185">
        <v>123</v>
      </c>
      <c r="M42" s="43">
        <v>0</v>
      </c>
      <c r="N42" s="43">
        <v>1</v>
      </c>
      <c r="O42" s="43">
        <v>122</v>
      </c>
    </row>
    <row r="43" spans="1:15" ht="27.65" customHeight="1">
      <c r="A43" s="31" t="s">
        <v>742</v>
      </c>
      <c r="B43" s="180">
        <v>51</v>
      </c>
      <c r="C43" s="182">
        <v>51</v>
      </c>
      <c r="D43" s="53">
        <v>17</v>
      </c>
      <c r="E43" s="53">
        <v>31</v>
      </c>
      <c r="F43" s="53">
        <v>2</v>
      </c>
      <c r="G43" s="43">
        <v>0</v>
      </c>
      <c r="H43" s="43">
        <v>0</v>
      </c>
      <c r="I43" s="53">
        <v>0</v>
      </c>
      <c r="J43" s="45">
        <v>1</v>
      </c>
      <c r="K43" s="43">
        <v>0</v>
      </c>
      <c r="L43" s="185">
        <v>0</v>
      </c>
      <c r="M43" s="43">
        <v>0</v>
      </c>
      <c r="N43" s="43">
        <v>0</v>
      </c>
      <c r="O43" s="43">
        <v>0</v>
      </c>
    </row>
    <row r="44" spans="1:15" ht="28.5">
      <c r="A44" s="31" t="s">
        <v>1093</v>
      </c>
      <c r="B44" s="180">
        <v>208</v>
      </c>
      <c r="C44" s="182">
        <v>85</v>
      </c>
      <c r="D44" s="53">
        <v>34</v>
      </c>
      <c r="E44" s="43">
        <v>26</v>
      </c>
      <c r="F44" s="53">
        <v>2</v>
      </c>
      <c r="G44" s="43">
        <v>13</v>
      </c>
      <c r="H44" s="43">
        <v>1</v>
      </c>
      <c r="I44" s="53">
        <v>4.5</v>
      </c>
      <c r="J44" s="45">
        <v>4.5</v>
      </c>
      <c r="K44" s="43">
        <v>0</v>
      </c>
      <c r="L44" s="185">
        <v>123</v>
      </c>
      <c r="M44" s="43">
        <v>0</v>
      </c>
      <c r="N44" s="43">
        <v>1</v>
      </c>
      <c r="O44" s="43">
        <v>122</v>
      </c>
    </row>
    <row r="45" spans="1:15">
      <c r="A45" s="23" t="s">
        <v>1094</v>
      </c>
      <c r="F45" s="46"/>
    </row>
    <row r="46" spans="1:15">
      <c r="A46" s="23" t="s">
        <v>1095</v>
      </c>
    </row>
    <row r="48" spans="1:15" ht="18.5" thickBot="1">
      <c r="A48" s="25" t="s">
        <v>1096</v>
      </c>
      <c r="B48" s="25"/>
      <c r="C48" s="15"/>
      <c r="D48" s="15"/>
      <c r="E48" s="16"/>
      <c r="F48" s="16"/>
      <c r="G48" s="16"/>
      <c r="H48" s="22"/>
      <c r="I48" s="22"/>
      <c r="J48" s="22"/>
      <c r="K48" s="22"/>
      <c r="L48" s="22"/>
      <c r="M48" s="22"/>
      <c r="N48" s="22"/>
      <c r="O48" s="22"/>
    </row>
    <row r="49" spans="1:15" ht="14.5">
      <c r="A49" s="24"/>
      <c r="B49" s="179" t="s">
        <v>585</v>
      </c>
      <c r="C49" s="179" t="s">
        <v>461</v>
      </c>
      <c r="D49" s="19" t="s">
        <v>554</v>
      </c>
      <c r="E49" s="20" t="s">
        <v>555</v>
      </c>
      <c r="F49" s="20" t="s">
        <v>556</v>
      </c>
      <c r="G49" s="20" t="s">
        <v>557</v>
      </c>
      <c r="H49" s="21" t="s">
        <v>558</v>
      </c>
      <c r="I49" s="21" t="s">
        <v>559</v>
      </c>
      <c r="J49" s="21" t="s">
        <v>560</v>
      </c>
      <c r="K49" s="21" t="s">
        <v>561</v>
      </c>
      <c r="L49" s="70" t="s">
        <v>586</v>
      </c>
      <c r="M49" s="21" t="s">
        <v>562</v>
      </c>
      <c r="N49" s="21" t="s">
        <v>563</v>
      </c>
      <c r="O49" s="21" t="s">
        <v>564</v>
      </c>
    </row>
    <row r="50" spans="1:15" ht="14.5">
      <c r="A50" s="31" t="s">
        <v>1097</v>
      </c>
      <c r="B50" s="180">
        <v>1</v>
      </c>
      <c r="C50" s="182">
        <v>0</v>
      </c>
      <c r="D50" s="53">
        <v>0</v>
      </c>
      <c r="E50" s="53">
        <v>0</v>
      </c>
      <c r="F50" s="53">
        <v>0</v>
      </c>
      <c r="G50" s="43">
        <v>0</v>
      </c>
      <c r="H50" s="43">
        <v>0</v>
      </c>
      <c r="I50" s="53">
        <v>0</v>
      </c>
      <c r="J50" s="45">
        <v>0</v>
      </c>
      <c r="K50" s="43">
        <v>0</v>
      </c>
      <c r="L50" s="178">
        <v>1</v>
      </c>
      <c r="M50" s="43">
        <v>0</v>
      </c>
      <c r="N50" s="43">
        <v>0</v>
      </c>
      <c r="O50" s="43">
        <v>1</v>
      </c>
    </row>
    <row r="51" spans="1:15" ht="14.5">
      <c r="A51" s="31" t="s">
        <v>1098</v>
      </c>
      <c r="B51" s="180">
        <v>1</v>
      </c>
      <c r="C51" s="182">
        <v>0</v>
      </c>
      <c r="D51" s="53" t="s">
        <v>576</v>
      </c>
      <c r="E51" s="53" t="s">
        <v>576</v>
      </c>
      <c r="F51" s="53" t="s">
        <v>576</v>
      </c>
      <c r="G51" s="43" t="s">
        <v>576</v>
      </c>
      <c r="H51" s="43" t="s">
        <v>576</v>
      </c>
      <c r="I51" s="53" t="s">
        <v>576</v>
      </c>
      <c r="J51" s="45">
        <v>0</v>
      </c>
      <c r="K51" s="43" t="s">
        <v>576</v>
      </c>
      <c r="L51" s="178">
        <v>1</v>
      </c>
      <c r="M51" s="43" t="s">
        <v>576</v>
      </c>
      <c r="N51" s="43" t="s">
        <v>576</v>
      </c>
      <c r="O51" s="43">
        <v>1</v>
      </c>
    </row>
    <row r="52" spans="1:15" ht="14.5">
      <c r="A52" s="31" t="s">
        <v>742</v>
      </c>
      <c r="B52" s="180">
        <v>1</v>
      </c>
      <c r="C52" s="182">
        <v>0</v>
      </c>
      <c r="D52" s="53" t="s">
        <v>576</v>
      </c>
      <c r="E52" s="53" t="s">
        <v>576</v>
      </c>
      <c r="F52" s="53" t="s">
        <v>576</v>
      </c>
      <c r="G52" s="43" t="s">
        <v>576</v>
      </c>
      <c r="H52" s="43" t="s">
        <v>576</v>
      </c>
      <c r="I52" s="53" t="s">
        <v>576</v>
      </c>
      <c r="J52" s="45" t="s">
        <v>576</v>
      </c>
      <c r="K52" s="43" t="s">
        <v>576</v>
      </c>
      <c r="L52" s="178">
        <v>1</v>
      </c>
      <c r="M52" s="43" t="s">
        <v>576</v>
      </c>
      <c r="N52" s="43" t="s">
        <v>576</v>
      </c>
      <c r="O52" s="43">
        <v>1</v>
      </c>
    </row>
    <row r="53" spans="1:15" ht="14.5">
      <c r="A53" s="31" t="s">
        <v>1099</v>
      </c>
      <c r="B53" s="180">
        <v>1</v>
      </c>
      <c r="C53" s="182">
        <v>0</v>
      </c>
      <c r="D53" s="53" t="s">
        <v>576</v>
      </c>
      <c r="E53" s="53" t="s">
        <v>576</v>
      </c>
      <c r="F53" s="53" t="s">
        <v>576</v>
      </c>
      <c r="G53" s="43" t="s">
        <v>576</v>
      </c>
      <c r="H53" s="43" t="s">
        <v>576</v>
      </c>
      <c r="I53" s="53" t="s">
        <v>576</v>
      </c>
      <c r="J53" s="45" t="s">
        <v>576</v>
      </c>
      <c r="K53" s="43" t="s">
        <v>576</v>
      </c>
      <c r="L53" s="178">
        <v>1</v>
      </c>
      <c r="M53" s="43" t="s">
        <v>576</v>
      </c>
      <c r="N53" s="43" t="s">
        <v>576</v>
      </c>
      <c r="O53" s="43">
        <v>1</v>
      </c>
    </row>
    <row r="54" spans="1:15" ht="28.5">
      <c r="A54" s="31" t="s">
        <v>1100</v>
      </c>
      <c r="B54" s="180">
        <v>1</v>
      </c>
      <c r="C54" s="182">
        <v>0</v>
      </c>
      <c r="D54" s="53" t="s">
        <v>576</v>
      </c>
      <c r="E54" s="53" t="s">
        <v>576</v>
      </c>
      <c r="F54" s="53" t="s">
        <v>576</v>
      </c>
      <c r="G54" s="43" t="s">
        <v>576</v>
      </c>
      <c r="H54" s="43" t="s">
        <v>576</v>
      </c>
      <c r="I54" s="53" t="s">
        <v>576</v>
      </c>
      <c r="J54" s="45" t="s">
        <v>576</v>
      </c>
      <c r="K54" s="43" t="s">
        <v>576</v>
      </c>
      <c r="L54" s="178">
        <v>1</v>
      </c>
      <c r="M54" s="43" t="s">
        <v>576</v>
      </c>
      <c r="N54" s="43" t="s">
        <v>576</v>
      </c>
      <c r="O54" s="43">
        <v>0</v>
      </c>
    </row>
    <row r="55" spans="1:15" ht="144.65" customHeight="1">
      <c r="A55" s="31" t="s">
        <v>1101</v>
      </c>
      <c r="B55" s="181"/>
      <c r="C55" s="183"/>
      <c r="D55" s="83" t="s">
        <v>576</v>
      </c>
      <c r="E55" s="83" t="s">
        <v>576</v>
      </c>
      <c r="F55" s="83" t="s">
        <v>576</v>
      </c>
      <c r="G55" s="75" t="s">
        <v>576</v>
      </c>
      <c r="H55" s="75" t="s">
        <v>1102</v>
      </c>
      <c r="I55" s="83" t="s">
        <v>576</v>
      </c>
      <c r="J55" s="84" t="s">
        <v>576</v>
      </c>
      <c r="K55" s="75" t="s">
        <v>576</v>
      </c>
      <c r="L55" s="186"/>
      <c r="M55" s="75" t="s">
        <v>576</v>
      </c>
      <c r="N55" s="75" t="s">
        <v>576</v>
      </c>
      <c r="O55" s="734" t="s">
        <v>1103</v>
      </c>
    </row>
    <row r="56" spans="1:15" ht="57" customHeight="1">
      <c r="A56" s="176" t="s">
        <v>1104</v>
      </c>
    </row>
    <row r="57" spans="1:15" ht="58">
      <c r="A57" s="176" t="s">
        <v>1105</v>
      </c>
    </row>
    <row r="59" spans="1:15" ht="18.5" thickBot="1">
      <c r="A59" s="25" t="s">
        <v>365</v>
      </c>
      <c r="B59" s="25"/>
      <c r="C59" s="15"/>
      <c r="D59" s="15"/>
      <c r="E59" s="16"/>
      <c r="F59" s="16"/>
      <c r="G59" s="16"/>
      <c r="H59" s="22"/>
      <c r="I59" s="22"/>
      <c r="J59" s="22"/>
      <c r="K59" s="22"/>
      <c r="L59" s="22"/>
      <c r="M59" s="22"/>
      <c r="N59" s="22"/>
    </row>
    <row r="60" spans="1:15" ht="14.5">
      <c r="A60" s="24"/>
      <c r="B60" s="18"/>
      <c r="C60" s="18"/>
      <c r="D60" s="19" t="s">
        <v>554</v>
      </c>
      <c r="E60" s="20" t="s">
        <v>555</v>
      </c>
      <c r="F60" s="20" t="s">
        <v>556</v>
      </c>
      <c r="G60" s="20" t="s">
        <v>557</v>
      </c>
      <c r="H60" s="21" t="s">
        <v>558</v>
      </c>
      <c r="I60" s="21" t="s">
        <v>559</v>
      </c>
      <c r="J60" s="21" t="s">
        <v>560</v>
      </c>
      <c r="K60" s="21" t="s">
        <v>561</v>
      </c>
      <c r="L60" s="21" t="s">
        <v>562</v>
      </c>
      <c r="M60" s="21" t="s">
        <v>563</v>
      </c>
      <c r="N60" s="21" t="s">
        <v>564</v>
      </c>
    </row>
    <row r="61" spans="1:15" ht="28.5">
      <c r="A61" s="31" t="s">
        <v>1106</v>
      </c>
      <c r="B61" s="85"/>
      <c r="C61" s="85"/>
      <c r="D61" s="53" t="s">
        <v>722</v>
      </c>
      <c r="E61" s="53" t="s">
        <v>722</v>
      </c>
      <c r="F61" s="53" t="s">
        <v>722</v>
      </c>
      <c r="G61" s="43" t="s">
        <v>722</v>
      </c>
      <c r="H61" s="43" t="s">
        <v>722</v>
      </c>
      <c r="I61" s="53" t="s">
        <v>722</v>
      </c>
      <c r="J61" s="45" t="s">
        <v>722</v>
      </c>
      <c r="K61" s="43" t="s">
        <v>722</v>
      </c>
      <c r="L61" s="43" t="s">
        <v>722</v>
      </c>
      <c r="M61" s="43" t="s">
        <v>722</v>
      </c>
      <c r="N61" s="43" t="s">
        <v>721</v>
      </c>
    </row>
    <row r="62" spans="1:15" ht="14.5">
      <c r="A62" s="31" t="s">
        <v>1107</v>
      </c>
      <c r="B62" s="85"/>
      <c r="C62" s="85"/>
      <c r="D62" s="53" t="s">
        <v>576</v>
      </c>
      <c r="E62" s="53" t="s">
        <v>576</v>
      </c>
      <c r="F62" s="53" t="s">
        <v>576</v>
      </c>
      <c r="G62" s="43" t="s">
        <v>576</v>
      </c>
      <c r="H62" s="43" t="s">
        <v>1102</v>
      </c>
      <c r="I62" s="53" t="s">
        <v>576</v>
      </c>
      <c r="J62" s="45" t="s">
        <v>576</v>
      </c>
      <c r="K62" s="43" t="s">
        <v>576</v>
      </c>
      <c r="L62" s="43" t="s">
        <v>576</v>
      </c>
      <c r="M62" s="43" t="s">
        <v>576</v>
      </c>
      <c r="N62" s="43">
        <v>0</v>
      </c>
    </row>
    <row r="63" spans="1:15" ht="14.5">
      <c r="A63" s="31" t="s">
        <v>1108</v>
      </c>
      <c r="B63" s="85"/>
      <c r="C63" s="85"/>
      <c r="D63" s="53" t="s">
        <v>576</v>
      </c>
      <c r="E63" s="53" t="s">
        <v>576</v>
      </c>
      <c r="F63" s="53" t="s">
        <v>576</v>
      </c>
      <c r="G63" s="43" t="s">
        <v>576</v>
      </c>
      <c r="H63" s="43" t="s">
        <v>576</v>
      </c>
      <c r="I63" s="53" t="s">
        <v>576</v>
      </c>
      <c r="J63" s="45" t="s">
        <v>576</v>
      </c>
      <c r="K63" s="43" t="s">
        <v>576</v>
      </c>
      <c r="L63" s="43" t="s">
        <v>576</v>
      </c>
      <c r="M63" s="43" t="s">
        <v>576</v>
      </c>
      <c r="N63" s="43">
        <v>2</v>
      </c>
    </row>
    <row r="65" spans="1:14" ht="18.5" thickBot="1">
      <c r="A65" s="25" t="s">
        <v>1109</v>
      </c>
      <c r="B65" s="25"/>
      <c r="C65" s="15"/>
      <c r="D65" s="15"/>
      <c r="E65" s="16"/>
      <c r="F65" s="16"/>
      <c r="G65" s="16"/>
      <c r="H65" s="22"/>
      <c r="I65" s="22"/>
      <c r="J65" s="22"/>
      <c r="K65" s="22"/>
      <c r="L65" s="22"/>
      <c r="M65" s="22"/>
      <c r="N65" s="22"/>
    </row>
    <row r="66" spans="1:14" ht="14.5">
      <c r="A66" s="24"/>
      <c r="B66" s="18"/>
      <c r="C66" s="18"/>
      <c r="D66" s="19" t="s">
        <v>554</v>
      </c>
      <c r="E66" s="20" t="s">
        <v>555</v>
      </c>
      <c r="F66" s="20" t="s">
        <v>556</v>
      </c>
      <c r="G66" s="20" t="s">
        <v>557</v>
      </c>
      <c r="H66" s="21" t="s">
        <v>558</v>
      </c>
      <c r="I66" s="21" t="s">
        <v>559</v>
      </c>
      <c r="J66" s="21" t="s">
        <v>560</v>
      </c>
      <c r="K66" s="21" t="s">
        <v>561</v>
      </c>
      <c r="L66" s="21" t="s">
        <v>562</v>
      </c>
      <c r="M66" s="21" t="s">
        <v>563</v>
      </c>
      <c r="N66" s="21" t="s">
        <v>564</v>
      </c>
    </row>
    <row r="67" spans="1:14" ht="14.5">
      <c r="A67" s="31" t="s">
        <v>1110</v>
      </c>
      <c r="B67" s="85"/>
      <c r="C67" s="85"/>
      <c r="D67" s="53" t="s">
        <v>721</v>
      </c>
      <c r="E67" s="53" t="s">
        <v>721</v>
      </c>
      <c r="F67" s="53" t="s">
        <v>721</v>
      </c>
      <c r="G67" s="43" t="s">
        <v>721</v>
      </c>
      <c r="H67" s="43" t="s">
        <v>721</v>
      </c>
      <c r="I67" s="53" t="s">
        <v>721</v>
      </c>
      <c r="J67" s="45" t="s">
        <v>722</v>
      </c>
      <c r="K67" s="43" t="s">
        <v>721</v>
      </c>
      <c r="L67" s="42" t="s">
        <v>721</v>
      </c>
      <c r="M67" s="42" t="s">
        <v>721</v>
      </c>
      <c r="N67" s="73" t="s">
        <v>721</v>
      </c>
    </row>
    <row r="68" spans="1:14" ht="14.5">
      <c r="A68" s="31" t="s">
        <v>1111</v>
      </c>
      <c r="B68" s="85"/>
      <c r="C68" s="85"/>
      <c r="D68" s="53" t="s">
        <v>721</v>
      </c>
      <c r="E68" s="53" t="s">
        <v>721</v>
      </c>
      <c r="F68" s="53" t="s">
        <v>721</v>
      </c>
      <c r="G68" s="43" t="s">
        <v>721</v>
      </c>
      <c r="H68" s="43"/>
      <c r="I68" s="53" t="s">
        <v>721</v>
      </c>
      <c r="J68" s="45" t="s">
        <v>722</v>
      </c>
      <c r="K68" s="43" t="s">
        <v>722</v>
      </c>
      <c r="L68" s="41" t="s">
        <v>721</v>
      </c>
      <c r="M68" s="41" t="s">
        <v>721</v>
      </c>
      <c r="N68" s="74" t="s">
        <v>722</v>
      </c>
    </row>
    <row r="70" spans="1:14" ht="18.5" thickBot="1">
      <c r="A70" s="25" t="s">
        <v>361</v>
      </c>
      <c r="B70" s="25"/>
      <c r="C70" s="15"/>
      <c r="D70" s="15"/>
      <c r="E70" s="16"/>
      <c r="F70" s="16"/>
      <c r="G70" s="16"/>
      <c r="H70" s="22"/>
      <c r="I70" s="22"/>
      <c r="J70" s="22"/>
      <c r="K70" s="22"/>
      <c r="L70" s="22"/>
      <c r="M70" s="22"/>
      <c r="N70" s="22"/>
    </row>
    <row r="71" spans="1:14" ht="14.5">
      <c r="A71" s="24"/>
      <c r="B71" s="18"/>
      <c r="C71" s="18"/>
      <c r="D71" s="19" t="s">
        <v>554</v>
      </c>
      <c r="E71" s="20" t="s">
        <v>555</v>
      </c>
      <c r="F71" s="20" t="s">
        <v>556</v>
      </c>
      <c r="G71" s="20" t="s">
        <v>557</v>
      </c>
      <c r="H71" s="21" t="s">
        <v>558</v>
      </c>
      <c r="I71" s="21" t="s">
        <v>559</v>
      </c>
      <c r="J71" s="21" t="s">
        <v>560</v>
      </c>
      <c r="K71" s="21" t="s">
        <v>561</v>
      </c>
      <c r="L71" s="21" t="s">
        <v>562</v>
      </c>
      <c r="M71" s="21" t="s">
        <v>563</v>
      </c>
      <c r="N71" s="21" t="s">
        <v>564</v>
      </c>
    </row>
    <row r="72" spans="1:14" ht="30.65" customHeight="1">
      <c r="A72" s="31" t="s">
        <v>1112</v>
      </c>
      <c r="B72" s="85"/>
      <c r="C72" s="85"/>
      <c r="D72" s="53" t="s">
        <v>722</v>
      </c>
      <c r="E72" s="53" t="s">
        <v>722</v>
      </c>
      <c r="F72" s="53" t="s">
        <v>722</v>
      </c>
      <c r="G72" s="43" t="s">
        <v>722</v>
      </c>
      <c r="H72" s="43" t="s">
        <v>722</v>
      </c>
      <c r="I72" s="53" t="s">
        <v>722</v>
      </c>
      <c r="J72" s="45" t="s">
        <v>722</v>
      </c>
      <c r="K72" s="43" t="s">
        <v>722</v>
      </c>
      <c r="L72" s="73" t="s">
        <v>722</v>
      </c>
      <c r="M72" s="73" t="s">
        <v>722</v>
      </c>
      <c r="N72" s="73" t="s">
        <v>722</v>
      </c>
    </row>
    <row r="74" spans="1:14" ht="18.5" thickBot="1">
      <c r="A74" s="25" t="s">
        <v>1113</v>
      </c>
      <c r="B74" s="25"/>
      <c r="C74" s="15"/>
      <c r="D74" s="15"/>
      <c r="E74" s="16"/>
      <c r="F74" s="16"/>
      <c r="G74" s="16"/>
      <c r="H74" s="22"/>
      <c r="I74" s="22"/>
      <c r="J74" s="22"/>
      <c r="K74" s="22"/>
      <c r="L74" s="22"/>
      <c r="M74" s="22"/>
      <c r="N74" s="22"/>
    </row>
    <row r="75" spans="1:14" ht="14.5">
      <c r="A75" s="24"/>
      <c r="B75" s="18"/>
      <c r="C75" s="18"/>
      <c r="D75" s="19" t="s">
        <v>554</v>
      </c>
      <c r="E75" s="20" t="s">
        <v>555</v>
      </c>
      <c r="F75" s="20" t="s">
        <v>556</v>
      </c>
      <c r="G75" s="20" t="s">
        <v>557</v>
      </c>
      <c r="H75" s="21" t="s">
        <v>558</v>
      </c>
      <c r="I75" s="21" t="s">
        <v>559</v>
      </c>
      <c r="J75" s="21" t="s">
        <v>560</v>
      </c>
      <c r="K75" s="21" t="s">
        <v>561</v>
      </c>
      <c r="L75" s="21" t="s">
        <v>562</v>
      </c>
      <c r="M75" s="21" t="s">
        <v>563</v>
      </c>
      <c r="N75" s="21" t="s">
        <v>564</v>
      </c>
    </row>
    <row r="76" spans="1:14" ht="29.25" customHeight="1">
      <c r="A76" s="31" t="s">
        <v>1114</v>
      </c>
      <c r="B76" s="85"/>
      <c r="C76" s="85"/>
      <c r="D76" s="53" t="s">
        <v>721</v>
      </c>
      <c r="E76" s="53" t="s">
        <v>721</v>
      </c>
      <c r="F76" s="53" t="s">
        <v>721</v>
      </c>
      <c r="G76" s="43" t="s">
        <v>721</v>
      </c>
      <c r="H76" s="43" t="s">
        <v>721</v>
      </c>
      <c r="I76" s="53" t="s">
        <v>721</v>
      </c>
      <c r="J76" s="45" t="s">
        <v>722</v>
      </c>
      <c r="K76" s="43" t="s">
        <v>722</v>
      </c>
      <c r="L76" s="73" t="s">
        <v>722</v>
      </c>
      <c r="M76" s="73" t="s">
        <v>721</v>
      </c>
      <c r="N76" s="73" t="s">
        <v>722</v>
      </c>
    </row>
    <row r="77" spans="1:14" ht="14.5">
      <c r="A77" s="82" t="s">
        <v>1115</v>
      </c>
    </row>
  </sheetData>
  <sheetProtection algorithmName="SHA-512" hashValue="KGJ45N5U1L7kByf8gEpUFuheCvy1uqkzkWGkqpTT84jUdP6v8QhuF5aSh5LhbzFqWP3qTDbHblJcS+QokUkDoQ==" saltValue="/g/uGnS6GNbfx4bMdml4lA==" spinCount="100000" sheet="1" objects="1" scenarios="1"/>
  <mergeCells count="2">
    <mergeCell ref="A11:E11"/>
    <mergeCell ref="A23:E23"/>
  </mergeCells>
  <phoneticPr fontId="32" type="noConversion"/>
  <conditionalFormatting sqref="D35:D44">
    <cfRule type="notContainsBlanks" dxfId="29" priority="30">
      <formula>LEN(TRIM(D35))&gt;0</formula>
    </cfRule>
  </conditionalFormatting>
  <conditionalFormatting sqref="E35:E43">
    <cfRule type="notContainsBlanks" dxfId="28" priority="29">
      <formula>LEN(TRIM(E35))&gt;0</formula>
    </cfRule>
  </conditionalFormatting>
  <conditionalFormatting sqref="F35:F44">
    <cfRule type="notContainsBlanks" dxfId="27" priority="28">
      <formula>LEN(TRIM(F35))&gt;0</formula>
    </cfRule>
  </conditionalFormatting>
  <conditionalFormatting sqref="I35:I44">
    <cfRule type="notContainsBlanks" dxfId="26" priority="27">
      <formula>LEN(TRIM(I35))&gt;0</formula>
    </cfRule>
  </conditionalFormatting>
  <conditionalFormatting sqref="J35:J44">
    <cfRule type="notContainsBlanks" dxfId="25" priority="26">
      <formula>LEN(TRIM(J35))&gt;0</formula>
    </cfRule>
  </conditionalFormatting>
  <conditionalFormatting sqref="D50:D55">
    <cfRule type="notContainsBlanks" dxfId="24" priority="25">
      <formula>LEN(TRIM(D50))&gt;0</formula>
    </cfRule>
  </conditionalFormatting>
  <conditionalFormatting sqref="E50:E55">
    <cfRule type="notContainsBlanks" dxfId="23" priority="24">
      <formula>LEN(TRIM(E50))&gt;0</formula>
    </cfRule>
  </conditionalFormatting>
  <conditionalFormatting sqref="F50:F55">
    <cfRule type="notContainsBlanks" dxfId="22" priority="23">
      <formula>LEN(TRIM(F50))&gt;0</formula>
    </cfRule>
  </conditionalFormatting>
  <conditionalFormatting sqref="I50:I55">
    <cfRule type="notContainsBlanks" dxfId="21" priority="22">
      <formula>LEN(TRIM(I50))&gt;0</formula>
    </cfRule>
  </conditionalFormatting>
  <conditionalFormatting sqref="J50:J55">
    <cfRule type="notContainsBlanks" dxfId="20" priority="21">
      <formula>LEN(TRIM(J50))&gt;0</formula>
    </cfRule>
  </conditionalFormatting>
  <conditionalFormatting sqref="D61:D63">
    <cfRule type="notContainsBlanks" dxfId="19" priority="20">
      <formula>LEN(TRIM(D61))&gt;0</formula>
    </cfRule>
  </conditionalFormatting>
  <conditionalFormatting sqref="E61:E63">
    <cfRule type="notContainsBlanks" dxfId="18" priority="19">
      <formula>LEN(TRIM(E61))&gt;0</formula>
    </cfRule>
  </conditionalFormatting>
  <conditionalFormatting sqref="F61:F63">
    <cfRule type="notContainsBlanks" dxfId="17" priority="18">
      <formula>LEN(TRIM(F61))&gt;0</formula>
    </cfRule>
  </conditionalFormatting>
  <conditionalFormatting sqref="I61:I63">
    <cfRule type="notContainsBlanks" dxfId="16" priority="17">
      <formula>LEN(TRIM(I61))&gt;0</formula>
    </cfRule>
  </conditionalFormatting>
  <conditionalFormatting sqref="J61:J63">
    <cfRule type="notContainsBlanks" dxfId="15" priority="16">
      <formula>LEN(TRIM(J61))&gt;0</formula>
    </cfRule>
  </conditionalFormatting>
  <conditionalFormatting sqref="D67:D68">
    <cfRule type="notContainsBlanks" dxfId="14" priority="15">
      <formula>LEN(TRIM(D67))&gt;0</formula>
    </cfRule>
  </conditionalFormatting>
  <conditionalFormatting sqref="E67:E68">
    <cfRule type="notContainsBlanks" dxfId="13" priority="14">
      <formula>LEN(TRIM(E67))&gt;0</formula>
    </cfRule>
  </conditionalFormatting>
  <conditionalFormatting sqref="F67:F68">
    <cfRule type="notContainsBlanks" dxfId="12" priority="13">
      <formula>LEN(TRIM(F67))&gt;0</formula>
    </cfRule>
  </conditionalFormatting>
  <conditionalFormatting sqref="I67:I68">
    <cfRule type="notContainsBlanks" dxfId="11" priority="12">
      <formula>LEN(TRIM(I67))&gt;0</formula>
    </cfRule>
  </conditionalFormatting>
  <conditionalFormatting sqref="J67:J68">
    <cfRule type="notContainsBlanks" dxfId="10" priority="11">
      <formula>LEN(TRIM(J67))&gt;0</formula>
    </cfRule>
  </conditionalFormatting>
  <conditionalFormatting sqref="D72">
    <cfRule type="notContainsBlanks" dxfId="9" priority="10">
      <formula>LEN(TRIM(D72))&gt;0</formula>
    </cfRule>
  </conditionalFormatting>
  <conditionalFormatting sqref="E72">
    <cfRule type="notContainsBlanks" dxfId="8" priority="9">
      <formula>LEN(TRIM(E72))&gt;0</formula>
    </cfRule>
  </conditionalFormatting>
  <conditionalFormatting sqref="F72">
    <cfRule type="notContainsBlanks" dxfId="7" priority="8">
      <formula>LEN(TRIM(F72))&gt;0</formula>
    </cfRule>
  </conditionalFormatting>
  <conditionalFormatting sqref="I72">
    <cfRule type="notContainsBlanks" dxfId="6" priority="7">
      <formula>LEN(TRIM(I72))&gt;0</formula>
    </cfRule>
  </conditionalFormatting>
  <conditionalFormatting sqref="J72">
    <cfRule type="notContainsBlanks" dxfId="5" priority="6">
      <formula>LEN(TRIM(J72))&gt;0</formula>
    </cfRule>
  </conditionalFormatting>
  <conditionalFormatting sqref="D76">
    <cfRule type="notContainsBlanks" dxfId="4" priority="5">
      <formula>LEN(TRIM(D76))&gt;0</formula>
    </cfRule>
  </conditionalFormatting>
  <conditionalFormatting sqref="E76">
    <cfRule type="notContainsBlanks" dxfId="3" priority="4">
      <formula>LEN(TRIM(E76))&gt;0</formula>
    </cfRule>
  </conditionalFormatting>
  <conditionalFormatting sqref="F76">
    <cfRule type="notContainsBlanks" dxfId="2" priority="3">
      <formula>LEN(TRIM(F76))&gt;0</formula>
    </cfRule>
  </conditionalFormatting>
  <conditionalFormatting sqref="I76">
    <cfRule type="notContainsBlanks" dxfId="1" priority="2">
      <formula>LEN(TRIM(I76))&gt;0</formula>
    </cfRule>
  </conditionalFormatting>
  <conditionalFormatting sqref="J76">
    <cfRule type="notContainsBlanks" dxfId="0" priority="1">
      <formula>LEN(TRIM(J76))&gt;0</formula>
    </cfRule>
  </conditionalFormatting>
  <hyperlinks>
    <hyperlink ref="I17" r:id="rId1" xr:uid="{00000000-0004-0000-0A00-000000000000}"/>
    <hyperlink ref="F17" r:id="rId2" xr:uid="{00000000-0004-0000-0A00-000001000000}"/>
    <hyperlink ref="J17" r:id="rId3" xr:uid="{00000000-0004-0000-0A00-000002000000}"/>
    <hyperlink ref="K17" r:id="rId4" xr:uid="{00000000-0004-0000-0A00-000003000000}"/>
    <hyperlink ref="M17" r:id="rId5" xr:uid="{00000000-0004-0000-0A00-000004000000}"/>
  </hyperlinks>
  <pageMargins left="0.7" right="0.7" top="0.75" bottom="0.75" header="0.3" footer="0.3"/>
  <pageSetup orientation="portrait" r:id="rId6"/>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J39"/>
  <sheetViews>
    <sheetView showGridLines="0" topLeftCell="A2" zoomScale="50" zoomScaleNormal="50" workbookViewId="0">
      <selection activeCell="M15" sqref="M15"/>
    </sheetView>
  </sheetViews>
  <sheetFormatPr defaultRowHeight="14"/>
  <cols>
    <col min="1" max="1" width="60.5" customWidth="1"/>
    <col min="2" max="2" width="20.83203125" customWidth="1"/>
    <col min="3" max="3" width="30.6640625" customWidth="1"/>
    <col min="4" max="4" width="13" customWidth="1"/>
    <col min="5" max="5" width="12.75" customWidth="1"/>
    <col min="6" max="6" width="19.08203125" customWidth="1"/>
    <col min="7" max="7" width="16.5" customWidth="1"/>
    <col min="8" max="8" width="27.75" customWidth="1"/>
    <col min="9" max="9" width="25.25" customWidth="1"/>
    <col min="10" max="10" width="28.83203125" customWidth="1"/>
  </cols>
  <sheetData>
    <row r="2" spans="1:10" ht="18" customHeight="1"/>
    <row r="3" spans="1:10" ht="18" customHeight="1"/>
    <row r="4" spans="1:10" ht="18" customHeight="1"/>
    <row r="6" spans="1:10" ht="18.5" thickBot="1">
      <c r="A6" s="25" t="s">
        <v>1116</v>
      </c>
      <c r="B6" s="25"/>
      <c r="C6" s="15"/>
      <c r="D6" s="16"/>
      <c r="E6" s="16"/>
      <c r="F6" s="16"/>
      <c r="G6" s="22"/>
      <c r="H6" s="22"/>
      <c r="I6" s="22"/>
      <c r="J6" s="22"/>
    </row>
    <row r="7" spans="1:10" ht="46.9" customHeight="1">
      <c r="A7" s="24" t="s">
        <v>1117</v>
      </c>
      <c r="B7" s="27"/>
      <c r="C7" s="19" t="s">
        <v>554</v>
      </c>
      <c r="D7" s="20" t="s">
        <v>555</v>
      </c>
      <c r="E7" s="20" t="s">
        <v>556</v>
      </c>
      <c r="F7" s="20" t="s">
        <v>557</v>
      </c>
      <c r="G7" s="21" t="s">
        <v>558</v>
      </c>
      <c r="H7" s="21" t="s">
        <v>559</v>
      </c>
      <c r="I7" s="21" t="s">
        <v>560</v>
      </c>
      <c r="J7" s="21" t="s">
        <v>561</v>
      </c>
    </row>
    <row r="8" spans="1:10" ht="33" customHeight="1">
      <c r="A8" s="2" t="s">
        <v>1118</v>
      </c>
      <c r="B8" s="2"/>
      <c r="C8" s="55" t="s">
        <v>722</v>
      </c>
      <c r="D8" s="55" t="s">
        <v>721</v>
      </c>
      <c r="E8" s="60" t="s">
        <v>721</v>
      </c>
      <c r="F8" s="48" t="s">
        <v>721</v>
      </c>
      <c r="G8" s="48" t="s">
        <v>721</v>
      </c>
      <c r="H8" s="32" t="s">
        <v>721</v>
      </c>
      <c r="I8" s="32" t="s">
        <v>721</v>
      </c>
      <c r="J8" s="32" t="s">
        <v>721</v>
      </c>
    </row>
    <row r="9" spans="1:10" ht="27" customHeight="1">
      <c r="A9" s="17" t="s">
        <v>1060</v>
      </c>
      <c r="B9" s="17"/>
      <c r="C9" s="59" t="s">
        <v>877</v>
      </c>
      <c r="D9" s="62" t="s">
        <v>1119</v>
      </c>
      <c r="E9" s="69" t="s">
        <v>1120</v>
      </c>
      <c r="F9" s="50" t="s">
        <v>1121</v>
      </c>
      <c r="G9" s="68" t="s">
        <v>1122</v>
      </c>
      <c r="H9" s="67" t="s">
        <v>1123</v>
      </c>
      <c r="I9" s="67" t="s">
        <v>1124</v>
      </c>
      <c r="J9" s="61" t="s">
        <v>1065</v>
      </c>
    </row>
    <row r="10" spans="1:10">
      <c r="D10" s="37"/>
      <c r="H10" s="37"/>
    </row>
    <row r="11" spans="1:10" ht="18.5" thickBot="1">
      <c r="A11" s="25" t="s">
        <v>1125</v>
      </c>
      <c r="B11" s="25"/>
      <c r="C11" s="15"/>
      <c r="D11" s="16"/>
      <c r="E11" s="16"/>
      <c r="F11" s="16"/>
      <c r="G11" s="22"/>
      <c r="H11" s="22"/>
      <c r="I11" s="22"/>
      <c r="J11" s="22"/>
    </row>
    <row r="12" spans="1:10" ht="46.9" customHeight="1">
      <c r="A12" s="24" t="s">
        <v>1117</v>
      </c>
      <c r="B12" s="27"/>
      <c r="C12" s="19" t="s">
        <v>554</v>
      </c>
      <c r="D12" s="20" t="s">
        <v>555</v>
      </c>
      <c r="E12" s="20" t="s">
        <v>556</v>
      </c>
      <c r="F12" s="20" t="s">
        <v>557</v>
      </c>
      <c r="G12" s="21" t="s">
        <v>558</v>
      </c>
      <c r="H12" s="21" t="s">
        <v>559</v>
      </c>
      <c r="I12" s="21" t="s">
        <v>560</v>
      </c>
      <c r="J12" s="21" t="s">
        <v>561</v>
      </c>
    </row>
    <row r="13" spans="1:10" ht="140.5" customHeight="1">
      <c r="A13" s="2" t="s">
        <v>1126</v>
      </c>
      <c r="B13" s="2"/>
      <c r="C13" s="57" t="s">
        <v>1127</v>
      </c>
      <c r="D13" s="60" t="s">
        <v>877</v>
      </c>
      <c r="E13" s="60" t="s">
        <v>877</v>
      </c>
      <c r="F13" s="32" t="s">
        <v>877</v>
      </c>
      <c r="G13" s="66" t="s">
        <v>877</v>
      </c>
      <c r="H13" s="66" t="s">
        <v>877</v>
      </c>
      <c r="I13" s="66" t="s">
        <v>877</v>
      </c>
      <c r="J13" s="42" t="s">
        <v>877</v>
      </c>
    </row>
    <row r="14" spans="1:10" ht="68.5" customHeight="1">
      <c r="A14" s="17" t="s">
        <v>1128</v>
      </c>
      <c r="B14" s="17"/>
      <c r="C14" s="65" t="s">
        <v>1129</v>
      </c>
      <c r="D14" s="55" t="s">
        <v>877</v>
      </c>
      <c r="E14" s="55" t="s">
        <v>877</v>
      </c>
      <c r="F14" s="50" t="s">
        <v>877</v>
      </c>
      <c r="G14" s="49" t="s">
        <v>877</v>
      </c>
      <c r="H14" s="49" t="s">
        <v>877</v>
      </c>
      <c r="I14" s="49" t="s">
        <v>877</v>
      </c>
      <c r="J14" s="50" t="s">
        <v>877</v>
      </c>
    </row>
    <row r="15" spans="1:10" ht="140.5" customHeight="1">
      <c r="A15" s="17" t="s">
        <v>1130</v>
      </c>
      <c r="B15" s="17"/>
      <c r="C15" s="64" t="s">
        <v>1131</v>
      </c>
      <c r="D15" s="55" t="s">
        <v>877</v>
      </c>
      <c r="E15" s="55" t="s">
        <v>877</v>
      </c>
      <c r="F15" s="50" t="s">
        <v>877</v>
      </c>
      <c r="G15" s="49" t="s">
        <v>877</v>
      </c>
      <c r="H15" s="49" t="s">
        <v>877</v>
      </c>
      <c r="I15" s="49" t="s">
        <v>877</v>
      </c>
      <c r="J15" s="50" t="s">
        <v>877</v>
      </c>
    </row>
    <row r="18" spans="1:10" ht="18.5" thickBot="1">
      <c r="A18" s="25" t="s">
        <v>1132</v>
      </c>
      <c r="B18" s="25"/>
      <c r="C18" s="15"/>
      <c r="D18" s="16"/>
      <c r="E18" s="16"/>
      <c r="F18" s="16"/>
      <c r="G18" s="22"/>
      <c r="H18" s="22"/>
      <c r="I18" s="22"/>
      <c r="J18" s="22"/>
    </row>
    <row r="19" spans="1:10" ht="30.65" customHeight="1">
      <c r="A19" s="24" t="s">
        <v>1133</v>
      </c>
      <c r="B19" s="27"/>
      <c r="C19" s="19" t="s">
        <v>554</v>
      </c>
      <c r="D19" s="20" t="s">
        <v>555</v>
      </c>
      <c r="E19" s="20" t="s">
        <v>556</v>
      </c>
      <c r="F19" s="20" t="s">
        <v>557</v>
      </c>
      <c r="G19" s="21" t="s">
        <v>558</v>
      </c>
      <c r="H19" s="21" t="s">
        <v>559</v>
      </c>
      <c r="I19" s="21" t="s">
        <v>560</v>
      </c>
      <c r="J19" s="21" t="s">
        <v>561</v>
      </c>
    </row>
    <row r="20" spans="1:10" ht="33" customHeight="1">
      <c r="A20" s="2" t="s">
        <v>1134</v>
      </c>
      <c r="B20" s="2"/>
      <c r="C20" s="55" t="s">
        <v>721</v>
      </c>
      <c r="D20" s="55" t="s">
        <v>721</v>
      </c>
      <c r="E20" s="60" t="s">
        <v>721</v>
      </c>
      <c r="F20" s="48" t="s">
        <v>721</v>
      </c>
      <c r="G20" s="48" t="s">
        <v>721</v>
      </c>
      <c r="H20" s="32" t="s">
        <v>721</v>
      </c>
      <c r="I20" s="32" t="s">
        <v>721</v>
      </c>
      <c r="J20" s="32" t="s">
        <v>721</v>
      </c>
    </row>
    <row r="21" spans="1:10" ht="43.15" customHeight="1">
      <c r="A21" s="17" t="s">
        <v>1060</v>
      </c>
      <c r="B21" s="17"/>
      <c r="C21" s="62" t="s">
        <v>1135</v>
      </c>
      <c r="D21" s="62" t="s">
        <v>1119</v>
      </c>
      <c r="E21" s="62" t="s">
        <v>1136</v>
      </c>
      <c r="F21" s="50" t="s">
        <v>1121</v>
      </c>
      <c r="G21" s="61" t="s">
        <v>1137</v>
      </c>
      <c r="H21" s="187" t="s">
        <v>1138</v>
      </c>
      <c r="I21" s="32" t="s">
        <v>1139</v>
      </c>
      <c r="J21" s="61" t="s">
        <v>1065</v>
      </c>
    </row>
    <row r="22" spans="1:10" ht="44.25" customHeight="1" thickBot="1">
      <c r="A22" s="28" t="s">
        <v>1140</v>
      </c>
      <c r="B22" s="25"/>
      <c r="C22" s="15"/>
      <c r="D22" s="16"/>
      <c r="E22" s="16"/>
      <c r="F22" s="16"/>
      <c r="G22" s="22"/>
      <c r="H22" s="22"/>
      <c r="I22" s="22"/>
      <c r="J22" s="22"/>
    </row>
    <row r="23" spans="1:10" ht="30.65" customHeight="1">
      <c r="A23" s="24" t="s">
        <v>1133</v>
      </c>
      <c r="B23" s="27"/>
      <c r="C23" s="19" t="s">
        <v>554</v>
      </c>
      <c r="D23" s="20" t="s">
        <v>555</v>
      </c>
      <c r="E23" s="20" t="s">
        <v>556</v>
      </c>
      <c r="F23" s="20" t="s">
        <v>557</v>
      </c>
      <c r="G23" s="21" t="s">
        <v>558</v>
      </c>
      <c r="H23" s="21" t="s">
        <v>559</v>
      </c>
      <c r="I23" s="21" t="s">
        <v>560</v>
      </c>
      <c r="J23" s="21" t="s">
        <v>561</v>
      </c>
    </row>
    <row r="24" spans="1:10" ht="24.75" customHeight="1">
      <c r="A24" s="2" t="s">
        <v>1140</v>
      </c>
      <c r="B24" s="2"/>
      <c r="C24" s="56" t="s">
        <v>877</v>
      </c>
      <c r="D24" s="56" t="s">
        <v>877</v>
      </c>
      <c r="E24" s="55" t="s">
        <v>877</v>
      </c>
      <c r="F24" s="48" t="s">
        <v>877</v>
      </c>
      <c r="G24" s="48" t="s">
        <v>877</v>
      </c>
      <c r="H24" s="42" t="s">
        <v>877</v>
      </c>
      <c r="I24" s="42" t="s">
        <v>877</v>
      </c>
      <c r="J24" s="42" t="s">
        <v>877</v>
      </c>
    </row>
    <row r="27" spans="1:10" ht="18.5" thickBot="1">
      <c r="A27" s="25" t="s">
        <v>1141</v>
      </c>
      <c r="B27" s="25"/>
      <c r="C27" s="15"/>
      <c r="D27" s="16"/>
      <c r="E27" s="16"/>
      <c r="F27" s="16"/>
      <c r="G27" s="22"/>
      <c r="H27" s="22"/>
      <c r="I27" s="22"/>
      <c r="J27" s="22"/>
    </row>
    <row r="28" spans="1:10" ht="30.65" customHeight="1">
      <c r="A28" s="24" t="s">
        <v>1142</v>
      </c>
      <c r="B28" s="27"/>
      <c r="C28" s="19" t="s">
        <v>554</v>
      </c>
      <c r="D28" s="20" t="s">
        <v>555</v>
      </c>
      <c r="E28" s="20" t="s">
        <v>556</v>
      </c>
      <c r="F28" s="20" t="s">
        <v>557</v>
      </c>
      <c r="G28" s="21" t="s">
        <v>558</v>
      </c>
      <c r="H28" s="21" t="s">
        <v>559</v>
      </c>
      <c r="I28" s="21" t="s">
        <v>560</v>
      </c>
      <c r="J28" s="21" t="s">
        <v>561</v>
      </c>
    </row>
    <row r="29" spans="1:10" ht="33" customHeight="1">
      <c r="A29" s="2" t="s">
        <v>1143</v>
      </c>
      <c r="B29" s="2"/>
      <c r="C29" s="55" t="s">
        <v>722</v>
      </c>
      <c r="D29" s="56"/>
      <c r="E29" s="60" t="s">
        <v>721</v>
      </c>
      <c r="F29" s="48" t="s">
        <v>722</v>
      </c>
      <c r="G29" s="49" t="s">
        <v>721</v>
      </c>
      <c r="H29" s="32" t="s">
        <v>721</v>
      </c>
      <c r="I29" s="32" t="s">
        <v>721</v>
      </c>
      <c r="J29" s="32" t="s">
        <v>722</v>
      </c>
    </row>
    <row r="30" spans="1:10" ht="119.5" customHeight="1">
      <c r="A30" s="17" t="s">
        <v>1060</v>
      </c>
      <c r="B30" s="17"/>
      <c r="C30" s="59"/>
      <c r="D30" s="59"/>
      <c r="E30" s="62" t="s">
        <v>1136</v>
      </c>
      <c r="F30" s="50"/>
      <c r="G30" s="49" t="s">
        <v>1122</v>
      </c>
      <c r="H30" s="58" t="s">
        <v>1144</v>
      </c>
      <c r="I30" s="58" t="s">
        <v>1144</v>
      </c>
      <c r="J30" s="50" t="s">
        <v>877</v>
      </c>
    </row>
    <row r="31" spans="1:10" ht="21.65" customHeight="1">
      <c r="C31" s="724"/>
      <c r="D31" s="724"/>
      <c r="E31" s="725"/>
      <c r="F31" s="726"/>
      <c r="G31" s="727"/>
      <c r="H31" s="728"/>
      <c r="I31" s="728"/>
      <c r="J31" s="726"/>
    </row>
    <row r="32" spans="1:10" ht="18.5" thickBot="1">
      <c r="A32" s="25" t="s">
        <v>1145</v>
      </c>
      <c r="B32" s="25"/>
      <c r="C32" s="15"/>
      <c r="D32" s="16"/>
      <c r="E32" s="16"/>
      <c r="F32" s="16"/>
      <c r="G32" s="22"/>
      <c r="H32" s="22"/>
      <c r="I32" s="22"/>
      <c r="J32" s="22"/>
    </row>
    <row r="33" spans="1:10" ht="30.65" customHeight="1">
      <c r="A33" s="24" t="s">
        <v>1142</v>
      </c>
      <c r="B33" s="27"/>
      <c r="C33" s="19" t="s">
        <v>554</v>
      </c>
      <c r="D33" s="20" t="s">
        <v>555</v>
      </c>
      <c r="E33" s="20" t="s">
        <v>556</v>
      </c>
      <c r="F33" s="20" t="s">
        <v>557</v>
      </c>
      <c r="G33" s="21" t="s">
        <v>558</v>
      </c>
      <c r="H33" s="21" t="s">
        <v>559</v>
      </c>
      <c r="I33" s="21" t="s">
        <v>560</v>
      </c>
      <c r="J33" s="21" t="s">
        <v>561</v>
      </c>
    </row>
    <row r="34" spans="1:10" ht="136.9" customHeight="1">
      <c r="A34" s="2" t="s">
        <v>1145</v>
      </c>
      <c r="B34" s="2"/>
      <c r="C34" s="57" t="s">
        <v>1146</v>
      </c>
      <c r="D34" s="56"/>
      <c r="E34" s="55" t="s">
        <v>877</v>
      </c>
      <c r="F34" s="48" t="s">
        <v>877</v>
      </c>
      <c r="G34" s="48" t="s">
        <v>877</v>
      </c>
      <c r="H34" s="42" t="s">
        <v>877</v>
      </c>
      <c r="I34" s="42" t="s">
        <v>877</v>
      </c>
      <c r="J34" s="72" t="s">
        <v>1147</v>
      </c>
    </row>
    <row r="35" spans="1:10">
      <c r="C35" s="37"/>
    </row>
    <row r="36" spans="1:10">
      <c r="C36" s="37"/>
    </row>
    <row r="37" spans="1:10">
      <c r="C37" s="37"/>
    </row>
    <row r="38" spans="1:10">
      <c r="C38" s="37"/>
    </row>
    <row r="39" spans="1:10">
      <c r="C39" s="37"/>
    </row>
  </sheetData>
  <sheetProtection algorithmName="SHA-512" hashValue="w8llY/qcDFp8Ght3Z13mIW1IgLIzMzFZsPsFnWFTDCbPE5Y3fcR4uMfFp5cPEmgZmffcM0FUIv81ZQpdNElvpQ==" saltValue="tf7OqrdLZUQNqOQpT8UW0g==" spinCount="100000" sheet="1" objects="1" scenarios="1"/>
  <hyperlinks>
    <hyperlink ref="D9" r:id="rId1" xr:uid="{00000000-0004-0000-0B00-000000000000}"/>
    <hyperlink ref="E9" r:id="rId2" xr:uid="{00000000-0004-0000-0B00-000001000000}"/>
    <hyperlink ref="G9" r:id="rId3" xr:uid="{00000000-0004-0000-0B00-000002000000}"/>
    <hyperlink ref="H9" r:id="rId4" xr:uid="{00000000-0004-0000-0B00-000003000000}"/>
    <hyperlink ref="I9" r:id="rId5" xr:uid="{00000000-0004-0000-0B00-000004000000}"/>
    <hyperlink ref="J9" r:id="rId6" xr:uid="{00000000-0004-0000-0B00-000005000000}"/>
    <hyperlink ref="C21" r:id="rId7" xr:uid="{00000000-0004-0000-0B00-000006000000}"/>
    <hyperlink ref="D21" r:id="rId8" xr:uid="{00000000-0004-0000-0B00-000007000000}"/>
    <hyperlink ref="E21" r:id="rId9" xr:uid="{00000000-0004-0000-0B00-000008000000}"/>
    <hyperlink ref="G21" r:id="rId10" xr:uid="{00000000-0004-0000-0B00-000009000000}"/>
    <hyperlink ref="J21" r:id="rId11" xr:uid="{00000000-0004-0000-0B00-00000A000000}"/>
    <hyperlink ref="I30" r:id="rId12" xr:uid="{00000000-0004-0000-0B00-00000B000000}"/>
    <hyperlink ref="H30" r:id="rId13" xr:uid="{00000000-0004-0000-0B00-00000C000000}"/>
    <hyperlink ref="E30" r:id="rId14" xr:uid="{00000000-0004-0000-0B00-00000D000000}"/>
    <hyperlink ref="H21" r:id="rId15" display="https://aemnunavut.ca/meadowbank-documents/" xr:uid="{00000000-0004-0000-0B00-00000E000000}"/>
  </hyperlinks>
  <pageMargins left="0.7" right="0.7" top="0.75" bottom="0.75" header="0.3" footer="0.3"/>
  <pageSetup orientation="portrait" horizontalDpi="1200" verticalDpi="1200" r:id="rId16"/>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F154"/>
  <sheetViews>
    <sheetView showGridLines="0" zoomScale="70" zoomScaleNormal="70" workbookViewId="0">
      <pane ySplit="7" topLeftCell="A8" activePane="bottomLeft" state="frozen"/>
      <selection pane="bottomLeft" activeCell="J23" sqref="J23"/>
    </sheetView>
  </sheetViews>
  <sheetFormatPr defaultRowHeight="14"/>
  <cols>
    <col min="1" max="1" width="28.33203125" style="13" customWidth="1"/>
    <col min="2" max="2" width="25.75" style="13" customWidth="1"/>
    <col min="3" max="3" width="37.08203125" style="13" customWidth="1"/>
    <col min="4" max="4" width="42.08203125" style="13" customWidth="1"/>
    <col min="5" max="5" width="36.75" style="13" customWidth="1"/>
    <col min="6" max="6" width="19.75" style="13" customWidth="1"/>
  </cols>
  <sheetData>
    <row r="5" spans="1:6" ht="15.75" customHeight="1"/>
    <row r="6" spans="1:6" ht="15.75" customHeight="1"/>
    <row r="7" spans="1:6">
      <c r="A7" s="13" t="s">
        <v>11</v>
      </c>
      <c r="B7" s="13" t="s">
        <v>12</v>
      </c>
      <c r="C7" s="14" t="s">
        <v>13</v>
      </c>
      <c r="D7" s="14" t="s">
        <v>14</v>
      </c>
      <c r="E7" s="14" t="s">
        <v>15</v>
      </c>
      <c r="F7" s="14" t="s">
        <v>16</v>
      </c>
    </row>
    <row r="8" spans="1:6">
      <c r="A8" s="13" t="s">
        <v>17</v>
      </c>
      <c r="B8" s="13" t="s">
        <v>18</v>
      </c>
      <c r="C8" s="14" t="s">
        <v>19</v>
      </c>
      <c r="D8" s="14"/>
      <c r="E8" s="14" t="s">
        <v>20</v>
      </c>
      <c r="F8" s="14"/>
    </row>
    <row r="9" spans="1:6" ht="28">
      <c r="A9" s="13" t="s">
        <v>17</v>
      </c>
      <c r="B9" s="13" t="s">
        <v>21</v>
      </c>
      <c r="C9" s="14" t="s">
        <v>22</v>
      </c>
      <c r="D9" s="14" t="s">
        <v>23</v>
      </c>
      <c r="E9" s="40"/>
      <c r="F9" s="14"/>
    </row>
    <row r="10" spans="1:6">
      <c r="A10" s="13" t="s">
        <v>17</v>
      </c>
      <c r="B10" s="13" t="s">
        <v>24</v>
      </c>
      <c r="C10" s="14" t="s">
        <v>25</v>
      </c>
      <c r="D10" s="14"/>
      <c r="E10" s="14" t="s">
        <v>26</v>
      </c>
      <c r="F10" s="14"/>
    </row>
    <row r="11" spans="1:6" ht="28">
      <c r="A11" s="13" t="s">
        <v>17</v>
      </c>
      <c r="B11" s="13" t="s">
        <v>27</v>
      </c>
      <c r="C11" s="14" t="s">
        <v>28</v>
      </c>
      <c r="D11" s="14" t="s">
        <v>23</v>
      </c>
      <c r="E11" s="40"/>
      <c r="F11" s="14"/>
    </row>
    <row r="12" spans="1:6" ht="14.5">
      <c r="A12" s="13" t="s">
        <v>17</v>
      </c>
      <c r="B12" s="13" t="s">
        <v>29</v>
      </c>
      <c r="C12" s="14" t="s">
        <v>30</v>
      </c>
      <c r="D12" s="14" t="s">
        <v>31</v>
      </c>
      <c r="E12" s="40"/>
      <c r="F12" s="14"/>
    </row>
    <row r="13" spans="1:6" ht="14.5">
      <c r="A13" s="13" t="s">
        <v>17</v>
      </c>
      <c r="B13" s="13" t="s">
        <v>32</v>
      </c>
      <c r="C13" s="14" t="s">
        <v>33</v>
      </c>
      <c r="D13" s="14" t="s">
        <v>31</v>
      </c>
      <c r="E13" s="40"/>
      <c r="F13" s="14"/>
    </row>
    <row r="14" spans="1:6" ht="42">
      <c r="A14" s="13" t="s">
        <v>17</v>
      </c>
      <c r="B14" s="13" t="s">
        <v>34</v>
      </c>
      <c r="C14" s="14" t="s">
        <v>35</v>
      </c>
      <c r="D14" s="14" t="s">
        <v>36</v>
      </c>
      <c r="E14" s="40"/>
      <c r="F14" s="14"/>
    </row>
    <row r="15" spans="1:6" ht="42">
      <c r="A15" s="13" t="s">
        <v>17</v>
      </c>
      <c r="B15" s="13" t="s">
        <v>37</v>
      </c>
      <c r="C15" s="14" t="s">
        <v>38</v>
      </c>
      <c r="D15" s="14" t="s">
        <v>39</v>
      </c>
      <c r="E15" s="14" t="s">
        <v>40</v>
      </c>
      <c r="F15" s="194" t="s">
        <v>41</v>
      </c>
    </row>
    <row r="16" spans="1:6" ht="15.75" customHeight="1">
      <c r="A16" s="13" t="s">
        <v>17</v>
      </c>
      <c r="B16" s="13" t="s">
        <v>42</v>
      </c>
      <c r="C16" s="14" t="s">
        <v>43</v>
      </c>
      <c r="D16" s="14" t="s">
        <v>31</v>
      </c>
      <c r="E16" s="40"/>
      <c r="F16" s="14"/>
    </row>
    <row r="17" spans="1:6" ht="28">
      <c r="A17" s="13" t="s">
        <v>17</v>
      </c>
      <c r="B17" s="13" t="s">
        <v>44</v>
      </c>
      <c r="C17" s="14" t="s">
        <v>45</v>
      </c>
      <c r="D17" s="14" t="s">
        <v>31</v>
      </c>
      <c r="E17" s="40"/>
      <c r="F17" s="14"/>
    </row>
    <row r="18" spans="1:6" ht="28">
      <c r="A18" s="13" t="s">
        <v>17</v>
      </c>
      <c r="B18" s="13" t="s">
        <v>46</v>
      </c>
      <c r="C18" s="14" t="s">
        <v>47</v>
      </c>
      <c r="D18" s="14" t="s">
        <v>48</v>
      </c>
      <c r="E18" s="40"/>
      <c r="F18" s="14"/>
    </row>
    <row r="19" spans="1:6" ht="28">
      <c r="A19" s="13" t="s">
        <v>17</v>
      </c>
      <c r="B19" s="13" t="s">
        <v>49</v>
      </c>
      <c r="C19" s="14" t="s">
        <v>50</v>
      </c>
      <c r="D19" s="14" t="s">
        <v>51</v>
      </c>
      <c r="E19" s="40"/>
      <c r="F19" s="14"/>
    </row>
    <row r="20" spans="1:6" ht="28">
      <c r="A20" s="13" t="s">
        <v>17</v>
      </c>
      <c r="B20" s="13" t="s">
        <v>52</v>
      </c>
      <c r="C20" s="14" t="s">
        <v>53</v>
      </c>
      <c r="D20" s="14" t="s">
        <v>51</v>
      </c>
      <c r="E20" s="40"/>
      <c r="F20" s="14"/>
    </row>
    <row r="21" spans="1:6" ht="42">
      <c r="A21" s="13" t="s">
        <v>54</v>
      </c>
      <c r="B21" s="13" t="s">
        <v>55</v>
      </c>
      <c r="C21" s="14" t="s">
        <v>56</v>
      </c>
      <c r="D21" s="14" t="s">
        <v>57</v>
      </c>
      <c r="E21" s="40"/>
      <c r="F21" s="14"/>
    </row>
    <row r="22" spans="1:6" ht="42">
      <c r="A22" s="13" t="s">
        <v>54</v>
      </c>
      <c r="B22" s="13" t="s">
        <v>58</v>
      </c>
      <c r="C22" s="14" t="s">
        <v>59</v>
      </c>
      <c r="D22" s="14" t="s">
        <v>60</v>
      </c>
      <c r="E22" s="40"/>
      <c r="F22" s="14"/>
    </row>
    <row r="23" spans="1:6" ht="28">
      <c r="A23" s="13" t="s">
        <v>61</v>
      </c>
      <c r="B23" s="13" t="s">
        <v>62</v>
      </c>
      <c r="C23" s="14" t="s">
        <v>63</v>
      </c>
      <c r="D23" s="14" t="s">
        <v>64</v>
      </c>
      <c r="E23" s="40"/>
      <c r="F23" s="14"/>
    </row>
    <row r="24" spans="1:6" ht="28">
      <c r="A24" s="13" t="s">
        <v>61</v>
      </c>
      <c r="B24" s="13" t="s">
        <v>65</v>
      </c>
      <c r="C24" s="14" t="s">
        <v>66</v>
      </c>
      <c r="D24" s="14" t="s">
        <v>64</v>
      </c>
      <c r="E24" s="40"/>
      <c r="F24" s="14"/>
    </row>
    <row r="25" spans="1:6" ht="28">
      <c r="A25" s="13" t="s">
        <v>67</v>
      </c>
      <c r="B25" s="13" t="s">
        <v>68</v>
      </c>
      <c r="C25" s="14" t="s">
        <v>69</v>
      </c>
      <c r="D25" s="14" t="s">
        <v>70</v>
      </c>
      <c r="E25" s="40"/>
      <c r="F25" s="14"/>
    </row>
    <row r="26" spans="1:6" ht="28">
      <c r="A26" s="13" t="s">
        <v>67</v>
      </c>
      <c r="B26" s="13" t="s">
        <v>71</v>
      </c>
      <c r="C26" s="14" t="s">
        <v>72</v>
      </c>
      <c r="D26" s="14" t="s">
        <v>73</v>
      </c>
      <c r="E26" s="40"/>
      <c r="F26" s="14"/>
    </row>
    <row r="27" spans="1:6" ht="28">
      <c r="A27" s="13" t="s">
        <v>67</v>
      </c>
      <c r="B27" s="13" t="s">
        <v>74</v>
      </c>
      <c r="C27" s="14" t="s">
        <v>75</v>
      </c>
      <c r="D27" s="14" t="s">
        <v>76</v>
      </c>
      <c r="E27" s="40"/>
      <c r="F27" s="14"/>
    </row>
    <row r="28" spans="1:6" ht="28">
      <c r="A28" s="13" t="s">
        <v>67</v>
      </c>
      <c r="B28" s="13" t="s">
        <v>77</v>
      </c>
      <c r="C28" s="14" t="s">
        <v>78</v>
      </c>
      <c r="D28" s="14" t="s">
        <v>79</v>
      </c>
      <c r="E28" s="40"/>
      <c r="F28" s="14"/>
    </row>
    <row r="29" spans="1:6" ht="14.5">
      <c r="A29" s="13" t="s">
        <v>67</v>
      </c>
      <c r="B29" s="13" t="s">
        <v>80</v>
      </c>
      <c r="C29" s="14" t="s">
        <v>81</v>
      </c>
      <c r="D29" s="14" t="s">
        <v>79</v>
      </c>
      <c r="E29" s="40"/>
      <c r="F29" s="14"/>
    </row>
    <row r="30" spans="1:6" ht="28">
      <c r="A30" s="13" t="s">
        <v>67</v>
      </c>
      <c r="B30" s="13" t="s">
        <v>82</v>
      </c>
      <c r="C30" s="14" t="s">
        <v>83</v>
      </c>
      <c r="D30" s="14" t="s">
        <v>79</v>
      </c>
      <c r="E30" s="40"/>
      <c r="F30" s="14"/>
    </row>
    <row r="31" spans="1:6" ht="28">
      <c r="A31" s="13" t="s">
        <v>67</v>
      </c>
      <c r="B31" s="13" t="s">
        <v>84</v>
      </c>
      <c r="C31" s="14" t="s">
        <v>85</v>
      </c>
      <c r="D31" s="14" t="s">
        <v>79</v>
      </c>
      <c r="E31" s="40"/>
      <c r="F31" s="14"/>
    </row>
    <row r="32" spans="1:6" ht="28">
      <c r="A32" s="13" t="s">
        <v>67</v>
      </c>
      <c r="B32" s="13" t="s">
        <v>86</v>
      </c>
      <c r="C32" s="14" t="s">
        <v>87</v>
      </c>
      <c r="D32" s="14" t="s">
        <v>79</v>
      </c>
      <c r="E32" s="40"/>
      <c r="F32" s="14"/>
    </row>
    <row r="33" spans="1:6" ht="30" customHeight="1">
      <c r="A33" s="13" t="s">
        <v>67</v>
      </c>
      <c r="B33" s="13" t="s">
        <v>88</v>
      </c>
      <c r="C33" s="14" t="s">
        <v>89</v>
      </c>
      <c r="D33" s="14" t="s">
        <v>79</v>
      </c>
      <c r="E33" s="40"/>
      <c r="F33" s="14"/>
    </row>
    <row r="34" spans="1:6" ht="30" customHeight="1">
      <c r="A34" s="13" t="s">
        <v>67</v>
      </c>
      <c r="B34" s="13" t="s">
        <v>90</v>
      </c>
      <c r="C34" s="14" t="s">
        <v>91</v>
      </c>
      <c r="D34" s="14" t="s">
        <v>92</v>
      </c>
      <c r="E34" s="40"/>
      <c r="F34" s="14"/>
    </row>
    <row r="35" spans="1:6" ht="28">
      <c r="A35" s="13" t="s">
        <v>67</v>
      </c>
      <c r="B35" s="13" t="s">
        <v>93</v>
      </c>
      <c r="C35" s="14" t="s">
        <v>94</v>
      </c>
      <c r="D35" s="14" t="s">
        <v>95</v>
      </c>
      <c r="E35" s="40"/>
      <c r="F35" s="14"/>
    </row>
    <row r="36" spans="1:6" ht="48" customHeight="1">
      <c r="A36" s="13" t="s">
        <v>67</v>
      </c>
      <c r="B36" s="13" t="s">
        <v>96</v>
      </c>
      <c r="C36" s="14" t="s">
        <v>97</v>
      </c>
      <c r="D36" s="14" t="s">
        <v>98</v>
      </c>
      <c r="E36" s="40"/>
      <c r="F36" s="14"/>
    </row>
    <row r="37" spans="1:6" ht="56">
      <c r="A37" s="13" t="s">
        <v>67</v>
      </c>
      <c r="B37" s="13" t="s">
        <v>99</v>
      </c>
      <c r="C37" s="14" t="s">
        <v>100</v>
      </c>
      <c r="D37" s="14"/>
      <c r="E37" s="14" t="s">
        <v>101</v>
      </c>
      <c r="F37" s="14"/>
    </row>
    <row r="38" spans="1:6" ht="28">
      <c r="A38" s="13" t="s">
        <v>67</v>
      </c>
      <c r="B38" s="13" t="s">
        <v>102</v>
      </c>
      <c r="C38" s="14" t="s">
        <v>103</v>
      </c>
      <c r="D38" s="14" t="s">
        <v>104</v>
      </c>
      <c r="E38" s="40"/>
      <c r="F38" s="14"/>
    </row>
    <row r="39" spans="1:6" ht="28">
      <c r="A39" s="13" t="s">
        <v>67</v>
      </c>
      <c r="B39" s="13" t="s">
        <v>105</v>
      </c>
      <c r="C39" s="14" t="s">
        <v>106</v>
      </c>
      <c r="D39" s="14" t="s">
        <v>104</v>
      </c>
      <c r="E39" s="40"/>
      <c r="F39" s="14"/>
    </row>
    <row r="40" spans="1:6" ht="14.5">
      <c r="A40" s="13" t="s">
        <v>67</v>
      </c>
      <c r="B40" s="13" t="s">
        <v>107</v>
      </c>
      <c r="C40" s="14" t="s">
        <v>108</v>
      </c>
      <c r="D40" s="14" t="s">
        <v>79</v>
      </c>
      <c r="E40" s="40"/>
      <c r="F40" s="14"/>
    </row>
    <row r="41" spans="1:6" ht="14.5">
      <c r="A41" s="13" t="s">
        <v>67</v>
      </c>
      <c r="B41" s="13" t="s">
        <v>109</v>
      </c>
      <c r="C41" s="14" t="s">
        <v>110</v>
      </c>
      <c r="D41" s="14" t="s">
        <v>79</v>
      </c>
      <c r="E41" s="40"/>
      <c r="F41" s="14"/>
    </row>
    <row r="42" spans="1:6" ht="14.5">
      <c r="A42" s="13" t="s">
        <v>67</v>
      </c>
      <c r="B42" s="13" t="s">
        <v>111</v>
      </c>
      <c r="C42" s="14" t="s">
        <v>112</v>
      </c>
      <c r="D42" s="14" t="s">
        <v>79</v>
      </c>
      <c r="E42" s="40"/>
      <c r="F42" s="14"/>
    </row>
    <row r="43" spans="1:6" ht="28">
      <c r="A43" s="13" t="s">
        <v>113</v>
      </c>
      <c r="B43" s="13" t="s">
        <v>114</v>
      </c>
      <c r="C43" s="14" t="s">
        <v>115</v>
      </c>
      <c r="D43" s="14" t="s">
        <v>116</v>
      </c>
      <c r="E43" s="40"/>
      <c r="F43" s="14"/>
    </row>
    <row r="44" spans="1:6" ht="152.5" customHeight="1">
      <c r="A44" s="13" t="s">
        <v>113</v>
      </c>
      <c r="B44" s="13" t="s">
        <v>117</v>
      </c>
      <c r="C44" s="14" t="s">
        <v>118</v>
      </c>
      <c r="D44" s="14" t="s">
        <v>119</v>
      </c>
      <c r="E44" s="26" t="s">
        <v>120</v>
      </c>
      <c r="F44" s="14"/>
    </row>
    <row r="45" spans="1:6" s="37" customFormat="1" ht="28">
      <c r="A45" s="13" t="s">
        <v>113</v>
      </c>
      <c r="B45" s="13" t="s">
        <v>121</v>
      </c>
      <c r="C45" s="14" t="s">
        <v>122</v>
      </c>
      <c r="D45" s="14" t="s">
        <v>123</v>
      </c>
      <c r="E45" s="40"/>
      <c r="F45" s="14"/>
    </row>
    <row r="46" spans="1:6" ht="42">
      <c r="A46" s="14" t="s">
        <v>113</v>
      </c>
      <c r="B46" s="14" t="s">
        <v>124</v>
      </c>
      <c r="C46" s="14" t="s">
        <v>125</v>
      </c>
      <c r="D46" s="14" t="s">
        <v>126</v>
      </c>
      <c r="E46" s="40"/>
      <c r="F46" s="14"/>
    </row>
    <row r="47" spans="1:6" ht="56">
      <c r="A47" s="13" t="s">
        <v>113</v>
      </c>
      <c r="B47" s="13" t="s">
        <v>127</v>
      </c>
      <c r="C47" s="14" t="s">
        <v>128</v>
      </c>
      <c r="D47" s="14" t="s">
        <v>129</v>
      </c>
      <c r="E47" s="40"/>
      <c r="F47" s="14"/>
    </row>
    <row r="48" spans="1:6" ht="28">
      <c r="A48" s="13" t="s">
        <v>130</v>
      </c>
      <c r="B48" s="13" t="s">
        <v>131</v>
      </c>
      <c r="C48" s="14" t="s">
        <v>132</v>
      </c>
      <c r="D48" s="14" t="s">
        <v>31</v>
      </c>
      <c r="E48" s="40"/>
      <c r="F48" s="14"/>
    </row>
    <row r="49" spans="1:6" ht="28">
      <c r="A49" s="13" t="s">
        <v>130</v>
      </c>
      <c r="B49" s="13" t="s">
        <v>133</v>
      </c>
      <c r="C49" s="14" t="s">
        <v>134</v>
      </c>
      <c r="D49" s="14" t="s">
        <v>135</v>
      </c>
      <c r="E49" s="40"/>
      <c r="F49" s="14"/>
    </row>
    <row r="50" spans="1:6" ht="28">
      <c r="A50" s="13" t="s">
        <v>130</v>
      </c>
      <c r="B50" s="13" t="s">
        <v>136</v>
      </c>
      <c r="C50" s="14" t="s">
        <v>137</v>
      </c>
      <c r="D50" s="14" t="s">
        <v>138</v>
      </c>
      <c r="E50" s="40"/>
      <c r="F50" s="14"/>
    </row>
    <row r="51" spans="1:6" ht="139.9" customHeight="1">
      <c r="A51" s="13" t="s">
        <v>130</v>
      </c>
      <c r="B51" s="13" t="s">
        <v>139</v>
      </c>
      <c r="C51" s="14" t="s">
        <v>140</v>
      </c>
      <c r="D51" s="14" t="s">
        <v>141</v>
      </c>
      <c r="E51" s="14" t="s">
        <v>142</v>
      </c>
      <c r="F51" s="195" t="s">
        <v>41</v>
      </c>
    </row>
    <row r="52" spans="1:6" ht="28">
      <c r="A52" s="13" t="s">
        <v>130</v>
      </c>
      <c r="B52" s="13" t="s">
        <v>143</v>
      </c>
      <c r="C52" s="14" t="s">
        <v>144</v>
      </c>
      <c r="D52" s="14" t="s">
        <v>145</v>
      </c>
      <c r="E52" s="40"/>
      <c r="F52" s="14"/>
    </row>
    <row r="53" spans="1:6" ht="28">
      <c r="A53" s="13" t="s">
        <v>130</v>
      </c>
      <c r="B53" s="13" t="s">
        <v>146</v>
      </c>
      <c r="C53" s="14" t="s">
        <v>147</v>
      </c>
      <c r="D53" s="14"/>
      <c r="E53" s="14" t="s">
        <v>148</v>
      </c>
      <c r="F53" s="14"/>
    </row>
    <row r="54" spans="1:6">
      <c r="A54" s="13" t="s">
        <v>130</v>
      </c>
      <c r="B54" s="13" t="s">
        <v>149</v>
      </c>
      <c r="C54" s="14" t="s">
        <v>150</v>
      </c>
      <c r="D54" s="14"/>
      <c r="E54" s="196" t="s">
        <v>151</v>
      </c>
      <c r="F54" s="14"/>
    </row>
    <row r="55" spans="1:6">
      <c r="A55" s="13" t="s">
        <v>130</v>
      </c>
      <c r="B55" s="13" t="s">
        <v>152</v>
      </c>
      <c r="C55" s="14" t="s">
        <v>153</v>
      </c>
      <c r="D55" s="14"/>
      <c r="E55" s="13" t="s">
        <v>154</v>
      </c>
      <c r="F55" s="14"/>
    </row>
    <row r="56" spans="1:6" ht="28">
      <c r="A56" s="13" t="s">
        <v>130</v>
      </c>
      <c r="B56" s="13" t="s">
        <v>155</v>
      </c>
      <c r="C56" s="14" t="s">
        <v>156</v>
      </c>
      <c r="D56" s="14"/>
      <c r="E56" s="14" t="s">
        <v>157</v>
      </c>
      <c r="F56" s="14"/>
    </row>
    <row r="57" spans="1:6" ht="14.5">
      <c r="A57" s="13" t="s">
        <v>130</v>
      </c>
      <c r="B57" s="13" t="s">
        <v>158</v>
      </c>
      <c r="C57" s="14" t="s">
        <v>159</v>
      </c>
      <c r="D57" s="14" t="s">
        <v>160</v>
      </c>
      <c r="E57" s="40"/>
      <c r="F57" s="14"/>
    </row>
    <row r="58" spans="1:6" ht="42">
      <c r="A58" s="13" t="s">
        <v>161</v>
      </c>
      <c r="B58" s="13" t="s">
        <v>162</v>
      </c>
      <c r="C58" s="14" t="s">
        <v>163</v>
      </c>
      <c r="D58" s="14" t="s">
        <v>164</v>
      </c>
      <c r="E58" s="40"/>
      <c r="F58" s="14"/>
    </row>
    <row r="59" spans="1:6" ht="56">
      <c r="A59" s="197" t="s">
        <v>161</v>
      </c>
      <c r="B59" s="197" t="s">
        <v>165</v>
      </c>
      <c r="C59" s="193" t="s">
        <v>166</v>
      </c>
      <c r="D59" s="193" t="s">
        <v>167</v>
      </c>
      <c r="E59" s="54"/>
      <c r="F59" s="193"/>
    </row>
    <row r="60" spans="1:6" ht="56">
      <c r="A60" s="13" t="s">
        <v>161</v>
      </c>
      <c r="B60" s="13" t="s">
        <v>168</v>
      </c>
      <c r="C60" s="14" t="s">
        <v>169</v>
      </c>
      <c r="D60" s="193" t="s">
        <v>167</v>
      </c>
      <c r="E60" s="40"/>
      <c r="F60" s="14"/>
    </row>
    <row r="61" spans="1:6" ht="70">
      <c r="A61" s="13" t="s">
        <v>170</v>
      </c>
      <c r="B61" s="13" t="s">
        <v>171</v>
      </c>
      <c r="C61" s="14" t="s">
        <v>172</v>
      </c>
      <c r="D61" s="14" t="s">
        <v>173</v>
      </c>
      <c r="E61" s="14"/>
      <c r="F61" s="194" t="s">
        <v>41</v>
      </c>
    </row>
    <row r="62" spans="1:6" ht="56">
      <c r="A62" s="13" t="s">
        <v>170</v>
      </c>
      <c r="B62" s="13" t="s">
        <v>174</v>
      </c>
      <c r="C62" s="14" t="s">
        <v>175</v>
      </c>
      <c r="D62" s="14" t="s">
        <v>176</v>
      </c>
      <c r="E62" s="14"/>
      <c r="F62" s="14"/>
    </row>
    <row r="63" spans="1:6" ht="28">
      <c r="A63" s="13" t="s">
        <v>170</v>
      </c>
      <c r="B63" s="13" t="s">
        <v>177</v>
      </c>
      <c r="C63" s="14" t="s">
        <v>178</v>
      </c>
      <c r="D63" s="14" t="s">
        <v>31</v>
      </c>
      <c r="E63" s="14"/>
      <c r="F63" s="14"/>
    </row>
    <row r="64" spans="1:6" ht="28">
      <c r="A64" s="13" t="s">
        <v>179</v>
      </c>
      <c r="B64" s="13" t="s">
        <v>180</v>
      </c>
      <c r="C64" s="14" t="s">
        <v>181</v>
      </c>
      <c r="D64" s="14" t="s">
        <v>160</v>
      </c>
      <c r="E64" s="14"/>
      <c r="F64" s="198" t="s">
        <v>41</v>
      </c>
    </row>
    <row r="65" spans="1:6" ht="28">
      <c r="A65" s="13" t="s">
        <v>179</v>
      </c>
      <c r="B65" s="13" t="s">
        <v>182</v>
      </c>
      <c r="C65" s="14" t="s">
        <v>183</v>
      </c>
      <c r="D65" s="14" t="s">
        <v>160</v>
      </c>
      <c r="E65" s="14"/>
      <c r="F65" s="194" t="s">
        <v>41</v>
      </c>
    </row>
    <row r="66" spans="1:6" ht="28">
      <c r="A66" s="13" t="s">
        <v>184</v>
      </c>
      <c r="B66" s="13" t="s">
        <v>185</v>
      </c>
      <c r="C66" s="14" t="s">
        <v>186</v>
      </c>
      <c r="D66" s="14" t="s">
        <v>187</v>
      </c>
      <c r="E66" s="14"/>
      <c r="F66" s="14"/>
    </row>
    <row r="67" spans="1:6" ht="28">
      <c r="A67" s="13" t="s">
        <v>184</v>
      </c>
      <c r="B67" s="13" t="s">
        <v>188</v>
      </c>
      <c r="C67" s="14" t="s">
        <v>189</v>
      </c>
      <c r="D67" s="14" t="s">
        <v>190</v>
      </c>
      <c r="E67" s="14"/>
      <c r="F67" s="14"/>
    </row>
    <row r="68" spans="1:6" ht="42">
      <c r="A68" s="13" t="s">
        <v>191</v>
      </c>
      <c r="B68" s="13" t="s">
        <v>192</v>
      </c>
      <c r="C68" s="14" t="s">
        <v>193</v>
      </c>
      <c r="D68" s="14" t="s">
        <v>194</v>
      </c>
      <c r="E68" s="14"/>
      <c r="F68" s="194" t="s">
        <v>41</v>
      </c>
    </row>
    <row r="69" spans="1:6" ht="28">
      <c r="A69" s="13" t="s">
        <v>195</v>
      </c>
      <c r="B69" s="13" t="s">
        <v>196</v>
      </c>
      <c r="C69" s="14" t="s">
        <v>197</v>
      </c>
      <c r="D69" s="14" t="s">
        <v>104</v>
      </c>
      <c r="E69" s="14"/>
      <c r="F69" s="14"/>
    </row>
    <row r="70" spans="1:6" ht="28">
      <c r="A70" s="13" t="s">
        <v>195</v>
      </c>
      <c r="B70" s="13" t="s">
        <v>198</v>
      </c>
      <c r="C70" s="14" t="s">
        <v>199</v>
      </c>
      <c r="D70" s="14" t="s">
        <v>104</v>
      </c>
      <c r="E70" s="14"/>
      <c r="F70" s="14"/>
    </row>
    <row r="71" spans="1:6" ht="28">
      <c r="A71" s="13" t="s">
        <v>195</v>
      </c>
      <c r="B71" s="13" t="s">
        <v>200</v>
      </c>
      <c r="C71" s="14" t="s">
        <v>201</v>
      </c>
      <c r="D71" s="14" t="s">
        <v>104</v>
      </c>
      <c r="E71" s="14"/>
      <c r="F71" s="14"/>
    </row>
    <row r="72" spans="1:6" ht="28">
      <c r="A72" s="13" t="s">
        <v>202</v>
      </c>
      <c r="B72" s="13" t="s">
        <v>203</v>
      </c>
      <c r="C72" s="14" t="s">
        <v>204</v>
      </c>
      <c r="D72" s="14" t="s">
        <v>104</v>
      </c>
      <c r="E72" s="14"/>
      <c r="F72" s="14"/>
    </row>
    <row r="73" spans="1:6" ht="28">
      <c r="A73" s="13" t="s">
        <v>205</v>
      </c>
      <c r="B73" s="13" t="s">
        <v>206</v>
      </c>
      <c r="C73" s="14" t="s">
        <v>207</v>
      </c>
      <c r="D73" s="14" t="s">
        <v>208</v>
      </c>
      <c r="E73" s="14"/>
      <c r="F73" s="195" t="s">
        <v>41</v>
      </c>
    </row>
    <row r="74" spans="1:6" ht="42">
      <c r="A74" s="13" t="s">
        <v>209</v>
      </c>
      <c r="B74" s="13" t="s">
        <v>210</v>
      </c>
      <c r="C74" s="14" t="s">
        <v>211</v>
      </c>
      <c r="D74" s="14" t="s">
        <v>212</v>
      </c>
      <c r="E74" s="14"/>
      <c r="F74" s="194" t="s">
        <v>41</v>
      </c>
    </row>
    <row r="75" spans="1:6" ht="42">
      <c r="A75" s="13" t="s">
        <v>209</v>
      </c>
      <c r="B75" s="13" t="s">
        <v>213</v>
      </c>
      <c r="C75" s="14" t="s">
        <v>214</v>
      </c>
      <c r="D75" s="14" t="s">
        <v>215</v>
      </c>
      <c r="E75" s="14"/>
      <c r="F75" s="194" t="s">
        <v>41</v>
      </c>
    </row>
    <row r="76" spans="1:6" ht="28">
      <c r="A76" s="13" t="s">
        <v>209</v>
      </c>
      <c r="B76" s="13" t="s">
        <v>216</v>
      </c>
      <c r="C76" s="14" t="s">
        <v>217</v>
      </c>
      <c r="D76" s="14" t="s">
        <v>218</v>
      </c>
      <c r="E76" s="14"/>
      <c r="F76" s="14"/>
    </row>
    <row r="77" spans="1:6" ht="56">
      <c r="A77" s="13" t="s">
        <v>219</v>
      </c>
      <c r="B77" s="13" t="s">
        <v>220</v>
      </c>
      <c r="C77" s="14" t="s">
        <v>221</v>
      </c>
      <c r="D77" s="14" t="s">
        <v>222</v>
      </c>
      <c r="E77" s="14"/>
      <c r="F77" s="14"/>
    </row>
    <row r="78" spans="1:6" ht="56">
      <c r="A78" s="13" t="s">
        <v>219</v>
      </c>
      <c r="B78" s="13" t="s">
        <v>223</v>
      </c>
      <c r="C78" s="14" t="s">
        <v>224</v>
      </c>
      <c r="D78" s="14" t="s">
        <v>225</v>
      </c>
      <c r="E78" s="14"/>
      <c r="F78" s="14"/>
    </row>
    <row r="79" spans="1:6" ht="42">
      <c r="A79" s="13" t="s">
        <v>219</v>
      </c>
      <c r="B79" s="13" t="s">
        <v>226</v>
      </c>
      <c r="C79" s="14" t="s">
        <v>227</v>
      </c>
      <c r="D79" s="14" t="s">
        <v>228</v>
      </c>
      <c r="E79" s="14"/>
      <c r="F79" s="194" t="s">
        <v>41</v>
      </c>
    </row>
    <row r="80" spans="1:6" ht="42">
      <c r="A80" s="13" t="s">
        <v>219</v>
      </c>
      <c r="B80" s="13" t="s">
        <v>229</v>
      </c>
      <c r="C80" s="14" t="s">
        <v>230</v>
      </c>
      <c r="D80" s="14" t="s">
        <v>231</v>
      </c>
      <c r="E80" s="14"/>
      <c r="F80" s="194" t="s">
        <v>41</v>
      </c>
    </row>
    <row r="81" spans="1:6" ht="14.5">
      <c r="A81" s="13" t="s">
        <v>219</v>
      </c>
      <c r="B81" s="13" t="s">
        <v>232</v>
      </c>
      <c r="C81" s="14" t="s">
        <v>233</v>
      </c>
      <c r="D81" s="14" t="s">
        <v>160</v>
      </c>
      <c r="E81" s="14"/>
      <c r="F81" s="195" t="s">
        <v>41</v>
      </c>
    </row>
    <row r="82" spans="1:6" ht="56">
      <c r="A82" s="13" t="s">
        <v>234</v>
      </c>
      <c r="B82" s="13" t="s">
        <v>235</v>
      </c>
      <c r="C82" s="14" t="s">
        <v>236</v>
      </c>
      <c r="D82" s="14" t="s">
        <v>160</v>
      </c>
      <c r="E82" s="14"/>
      <c r="F82" s="194" t="s">
        <v>41</v>
      </c>
    </row>
    <row r="83" spans="1:6" ht="42">
      <c r="A83" s="13" t="s">
        <v>234</v>
      </c>
      <c r="B83" s="13" t="s">
        <v>237</v>
      </c>
      <c r="C83" s="14" t="s">
        <v>238</v>
      </c>
      <c r="D83" s="14" t="s">
        <v>239</v>
      </c>
      <c r="E83" s="14"/>
      <c r="F83" s="194" t="s">
        <v>41</v>
      </c>
    </row>
    <row r="84" spans="1:6" ht="14.5">
      <c r="A84" s="13" t="s">
        <v>234</v>
      </c>
      <c r="B84" s="13" t="s">
        <v>240</v>
      </c>
      <c r="C84" s="14" t="s">
        <v>241</v>
      </c>
      <c r="D84" s="14" t="s">
        <v>160</v>
      </c>
      <c r="E84" s="14"/>
      <c r="F84" s="194" t="s">
        <v>41</v>
      </c>
    </row>
    <row r="85" spans="1:6" ht="42">
      <c r="A85" s="13" t="s">
        <v>234</v>
      </c>
      <c r="B85" s="13" t="s">
        <v>242</v>
      </c>
      <c r="C85" s="14" t="s">
        <v>243</v>
      </c>
      <c r="D85" s="14" t="s">
        <v>160</v>
      </c>
      <c r="E85" s="14"/>
      <c r="F85" s="194" t="s">
        <v>41</v>
      </c>
    </row>
    <row r="86" spans="1:6" ht="14.5">
      <c r="A86" s="13" t="s">
        <v>244</v>
      </c>
      <c r="B86" s="13" t="s">
        <v>245</v>
      </c>
      <c r="C86" s="14" t="s">
        <v>246</v>
      </c>
      <c r="D86" s="14" t="s">
        <v>160</v>
      </c>
      <c r="E86" s="14"/>
      <c r="F86" s="195" t="s">
        <v>41</v>
      </c>
    </row>
    <row r="87" spans="1:6" ht="14.5">
      <c r="A87" s="13" t="s">
        <v>244</v>
      </c>
      <c r="B87" s="13" t="s">
        <v>247</v>
      </c>
      <c r="C87" s="14" t="s">
        <v>248</v>
      </c>
      <c r="D87" s="14" t="s">
        <v>160</v>
      </c>
      <c r="E87" s="14"/>
      <c r="F87" s="194" t="s">
        <v>41</v>
      </c>
    </row>
    <row r="88" spans="1:6" ht="14.5">
      <c r="A88" s="13" t="s">
        <v>244</v>
      </c>
      <c r="B88" s="13" t="s">
        <v>249</v>
      </c>
      <c r="C88" s="14" t="s">
        <v>250</v>
      </c>
      <c r="D88" s="14" t="s">
        <v>160</v>
      </c>
      <c r="E88" s="14"/>
      <c r="F88" s="194" t="s">
        <v>41</v>
      </c>
    </row>
    <row r="89" spans="1:6" ht="14.5">
      <c r="A89" s="13" t="s">
        <v>244</v>
      </c>
      <c r="B89" s="13" t="s">
        <v>251</v>
      </c>
      <c r="C89" s="14" t="s">
        <v>252</v>
      </c>
      <c r="D89" s="14" t="s">
        <v>160</v>
      </c>
      <c r="E89" s="14"/>
      <c r="F89" s="194" t="s">
        <v>41</v>
      </c>
    </row>
    <row r="90" spans="1:6" ht="28">
      <c r="A90" s="13" t="s">
        <v>244</v>
      </c>
      <c r="B90" s="13" t="s">
        <v>253</v>
      </c>
      <c r="C90" s="14" t="s">
        <v>254</v>
      </c>
      <c r="D90" s="14" t="s">
        <v>255</v>
      </c>
      <c r="E90" s="14"/>
      <c r="F90" s="194" t="s">
        <v>41</v>
      </c>
    </row>
    <row r="91" spans="1:6">
      <c r="A91" s="197" t="s">
        <v>244</v>
      </c>
      <c r="B91" s="197" t="s">
        <v>256</v>
      </c>
      <c r="C91" s="193" t="s">
        <v>257</v>
      </c>
      <c r="D91" s="193"/>
      <c r="E91" s="193"/>
      <c r="F91" s="193"/>
    </row>
    <row r="92" spans="1:6" ht="28">
      <c r="A92" s="13" t="s">
        <v>244</v>
      </c>
      <c r="B92" s="13" t="s">
        <v>258</v>
      </c>
      <c r="C92" s="14" t="s">
        <v>259</v>
      </c>
      <c r="D92" s="14" t="s">
        <v>160</v>
      </c>
      <c r="E92" s="14"/>
      <c r="F92" s="194" t="s">
        <v>41</v>
      </c>
    </row>
    <row r="93" spans="1:6" ht="42">
      <c r="A93" s="13" t="s">
        <v>260</v>
      </c>
      <c r="B93" s="13" t="s">
        <v>261</v>
      </c>
      <c r="C93" s="14" t="s">
        <v>262</v>
      </c>
      <c r="D93" s="14" t="s">
        <v>263</v>
      </c>
      <c r="E93" s="14"/>
      <c r="F93" s="194" t="s">
        <v>41</v>
      </c>
    </row>
    <row r="94" spans="1:6" ht="42">
      <c r="A94" s="13" t="s">
        <v>260</v>
      </c>
      <c r="B94" s="13" t="s">
        <v>264</v>
      </c>
      <c r="C94" s="14" t="s">
        <v>265</v>
      </c>
      <c r="D94" s="14" t="s">
        <v>266</v>
      </c>
      <c r="E94" s="14"/>
      <c r="F94" s="195" t="s">
        <v>41</v>
      </c>
    </row>
    <row r="95" spans="1:6">
      <c r="A95" s="13" t="s">
        <v>260</v>
      </c>
      <c r="B95" s="13" t="s">
        <v>267</v>
      </c>
      <c r="C95" s="14" t="s">
        <v>268</v>
      </c>
      <c r="D95" s="14"/>
      <c r="E95" s="14" t="s">
        <v>269</v>
      </c>
      <c r="F95" s="14"/>
    </row>
    <row r="96" spans="1:6" ht="14.5">
      <c r="A96" s="13" t="s">
        <v>260</v>
      </c>
      <c r="B96" s="13" t="s">
        <v>270</v>
      </c>
      <c r="C96" s="14" t="s">
        <v>271</v>
      </c>
      <c r="D96" s="14" t="s">
        <v>160</v>
      </c>
      <c r="E96" s="14"/>
      <c r="F96" s="195" t="s">
        <v>41</v>
      </c>
    </row>
    <row r="97" spans="1:6" ht="28">
      <c r="A97" s="13" t="s">
        <v>260</v>
      </c>
      <c r="B97" s="13" t="s">
        <v>272</v>
      </c>
      <c r="C97" s="14" t="s">
        <v>273</v>
      </c>
      <c r="D97" s="14" t="s">
        <v>160</v>
      </c>
      <c r="E97" s="14"/>
      <c r="F97" s="195" t="s">
        <v>41</v>
      </c>
    </row>
    <row r="98" spans="1:6" ht="42">
      <c r="A98" s="13" t="s">
        <v>274</v>
      </c>
      <c r="B98" s="13" t="s">
        <v>275</v>
      </c>
      <c r="C98" s="14" t="s">
        <v>276</v>
      </c>
      <c r="D98" s="14" t="s">
        <v>277</v>
      </c>
      <c r="E98" s="14"/>
      <c r="F98" s="194" t="s">
        <v>41</v>
      </c>
    </row>
    <row r="99" spans="1:6" ht="14.5">
      <c r="A99" s="13" t="s">
        <v>278</v>
      </c>
      <c r="B99" s="13" t="s">
        <v>279</v>
      </c>
      <c r="C99" s="14" t="s">
        <v>280</v>
      </c>
      <c r="D99" s="14" t="s">
        <v>160</v>
      </c>
      <c r="E99" s="14"/>
      <c r="F99" s="194" t="s">
        <v>41</v>
      </c>
    </row>
    <row r="100" spans="1:6" ht="42">
      <c r="A100" s="13" t="s">
        <v>278</v>
      </c>
      <c r="B100" s="13" t="s">
        <v>281</v>
      </c>
      <c r="C100" s="14" t="s">
        <v>282</v>
      </c>
      <c r="D100" s="14" t="s">
        <v>160</v>
      </c>
      <c r="E100" s="14"/>
      <c r="F100" s="195" t="s">
        <v>41</v>
      </c>
    </row>
    <row r="101" spans="1:6" ht="28">
      <c r="A101" s="13" t="s">
        <v>283</v>
      </c>
      <c r="B101" s="13" t="s">
        <v>284</v>
      </c>
      <c r="C101" s="14" t="s">
        <v>285</v>
      </c>
      <c r="D101" s="14" t="s">
        <v>160</v>
      </c>
      <c r="E101" s="14"/>
      <c r="F101" s="194" t="s">
        <v>41</v>
      </c>
    </row>
    <row r="102" spans="1:6" ht="28">
      <c r="A102" s="13" t="s">
        <v>286</v>
      </c>
      <c r="B102" s="13" t="s">
        <v>287</v>
      </c>
      <c r="C102" s="14" t="s">
        <v>288</v>
      </c>
      <c r="D102" s="14" t="s">
        <v>289</v>
      </c>
      <c r="E102" s="14"/>
      <c r="F102" s="14"/>
    </row>
    <row r="103" spans="1:6" ht="28">
      <c r="A103" s="13" t="s">
        <v>286</v>
      </c>
      <c r="B103" s="13" t="s">
        <v>290</v>
      </c>
      <c r="C103" s="14" t="s">
        <v>291</v>
      </c>
      <c r="D103" s="14" t="s">
        <v>289</v>
      </c>
      <c r="E103" s="14"/>
      <c r="F103" s="14"/>
    </row>
    <row r="104" spans="1:6" ht="28">
      <c r="A104" s="13" t="s">
        <v>286</v>
      </c>
      <c r="B104" s="13" t="s">
        <v>292</v>
      </c>
      <c r="C104" s="14" t="s">
        <v>293</v>
      </c>
      <c r="D104" s="14" t="s">
        <v>294</v>
      </c>
      <c r="E104" s="14"/>
      <c r="F104" s="14"/>
    </row>
    <row r="105" spans="1:6" ht="70">
      <c r="A105" s="13" t="s">
        <v>286</v>
      </c>
      <c r="B105" s="13" t="s">
        <v>295</v>
      </c>
      <c r="C105" s="14" t="s">
        <v>296</v>
      </c>
      <c r="D105" s="14" t="s">
        <v>294</v>
      </c>
      <c r="E105" s="14" t="s">
        <v>297</v>
      </c>
      <c r="F105" s="14"/>
    </row>
    <row r="106" spans="1:6" ht="28">
      <c r="A106" s="13" t="s">
        <v>286</v>
      </c>
      <c r="B106" s="13" t="s">
        <v>298</v>
      </c>
      <c r="C106" s="14" t="s">
        <v>299</v>
      </c>
      <c r="D106" s="14" t="s">
        <v>294</v>
      </c>
      <c r="E106" s="14"/>
      <c r="F106" s="14"/>
    </row>
    <row r="107" spans="1:6" ht="28">
      <c r="A107" s="13" t="s">
        <v>286</v>
      </c>
      <c r="B107" s="13" t="s">
        <v>300</v>
      </c>
      <c r="C107" s="14" t="s">
        <v>301</v>
      </c>
      <c r="D107" s="14" t="s">
        <v>294</v>
      </c>
      <c r="E107" s="14"/>
      <c r="F107" s="14"/>
    </row>
    <row r="108" spans="1:6" ht="42">
      <c r="A108" s="13" t="s">
        <v>286</v>
      </c>
      <c r="B108" s="13" t="s">
        <v>302</v>
      </c>
      <c r="C108" s="14" t="s">
        <v>303</v>
      </c>
      <c r="D108" s="14" t="s">
        <v>304</v>
      </c>
      <c r="E108" s="14"/>
      <c r="F108" s="14"/>
    </row>
    <row r="109" spans="1:6" ht="98">
      <c r="A109" s="13" t="s">
        <v>286</v>
      </c>
      <c r="B109" s="13" t="s">
        <v>305</v>
      </c>
      <c r="C109" s="14" t="s">
        <v>306</v>
      </c>
      <c r="D109" s="14" t="s">
        <v>304</v>
      </c>
      <c r="E109" s="14" t="s">
        <v>307</v>
      </c>
      <c r="F109" s="14"/>
    </row>
    <row r="110" spans="1:6" ht="52.9" customHeight="1">
      <c r="A110" s="13" t="s">
        <v>286</v>
      </c>
      <c r="B110" s="13" t="s">
        <v>308</v>
      </c>
      <c r="C110" s="14" t="s">
        <v>309</v>
      </c>
      <c r="D110" s="14" t="s">
        <v>310</v>
      </c>
      <c r="E110" s="14"/>
      <c r="F110" s="194" t="s">
        <v>41</v>
      </c>
    </row>
    <row r="111" spans="1:6" ht="33.65" customHeight="1">
      <c r="A111" s="13" t="s">
        <v>311</v>
      </c>
      <c r="B111" s="13" t="s">
        <v>312</v>
      </c>
      <c r="C111" s="14" t="s">
        <v>313</v>
      </c>
      <c r="D111" s="14" t="s">
        <v>160</v>
      </c>
      <c r="E111" s="14"/>
      <c r="F111" s="194" t="s">
        <v>41</v>
      </c>
    </row>
    <row r="112" spans="1:6" ht="28">
      <c r="A112" s="13" t="s">
        <v>311</v>
      </c>
      <c r="B112" s="13" t="s">
        <v>314</v>
      </c>
      <c r="C112" s="14" t="s">
        <v>315</v>
      </c>
      <c r="D112" s="14" t="s">
        <v>316</v>
      </c>
      <c r="E112" s="14"/>
      <c r="F112" s="14"/>
    </row>
    <row r="113" spans="1:6" ht="42">
      <c r="A113" s="13" t="s">
        <v>311</v>
      </c>
      <c r="B113" s="13" t="s">
        <v>317</v>
      </c>
      <c r="C113" s="14" t="s">
        <v>318</v>
      </c>
      <c r="D113" s="14" t="s">
        <v>160</v>
      </c>
      <c r="E113" s="14"/>
      <c r="F113" s="194" t="s">
        <v>41</v>
      </c>
    </row>
    <row r="114" spans="1:6" ht="28">
      <c r="A114" s="13" t="s">
        <v>319</v>
      </c>
      <c r="B114" s="13" t="s">
        <v>320</v>
      </c>
      <c r="C114" s="14" t="s">
        <v>321</v>
      </c>
      <c r="D114" s="14" t="s">
        <v>160</v>
      </c>
      <c r="E114" s="14"/>
      <c r="F114" s="194" t="s">
        <v>41</v>
      </c>
    </row>
    <row r="115" spans="1:6" ht="46.5" customHeight="1">
      <c r="A115" s="14" t="s">
        <v>322</v>
      </c>
      <c r="B115" s="14" t="s">
        <v>323</v>
      </c>
      <c r="C115" s="14" t="s">
        <v>324</v>
      </c>
      <c r="D115" s="14" t="s">
        <v>325</v>
      </c>
      <c r="E115" s="14" t="s">
        <v>326</v>
      </c>
      <c r="F115" s="14"/>
    </row>
    <row r="116" spans="1:6" ht="28">
      <c r="A116" s="13" t="s">
        <v>327</v>
      </c>
      <c r="B116" s="13" t="s">
        <v>328</v>
      </c>
      <c r="C116" s="14" t="s">
        <v>329</v>
      </c>
      <c r="D116" s="14" t="s">
        <v>330</v>
      </c>
      <c r="E116" s="14" t="s">
        <v>331</v>
      </c>
      <c r="F116" s="14"/>
    </row>
    <row r="117" spans="1:6" ht="42">
      <c r="A117" s="13" t="s">
        <v>332</v>
      </c>
      <c r="B117" s="13" t="s">
        <v>333</v>
      </c>
      <c r="C117" s="14" t="s">
        <v>334</v>
      </c>
      <c r="D117" s="14" t="s">
        <v>330</v>
      </c>
      <c r="E117" s="14" t="s">
        <v>335</v>
      </c>
      <c r="F117" s="14"/>
    </row>
    <row r="118" spans="1:6" ht="70">
      <c r="A118" s="13" t="s">
        <v>336</v>
      </c>
      <c r="B118" s="13" t="s">
        <v>337</v>
      </c>
      <c r="C118" s="14" t="s">
        <v>338</v>
      </c>
      <c r="D118" s="14" t="s">
        <v>339</v>
      </c>
      <c r="E118" s="14" t="s">
        <v>340</v>
      </c>
      <c r="F118" s="14"/>
    </row>
    <row r="119" spans="1:6" ht="101.15" customHeight="1">
      <c r="A119" s="13" t="s">
        <v>341</v>
      </c>
      <c r="B119" s="13" t="s">
        <v>342</v>
      </c>
      <c r="C119" s="14" t="s">
        <v>343</v>
      </c>
      <c r="D119" s="14" t="s">
        <v>344</v>
      </c>
      <c r="E119" s="14" t="s">
        <v>345</v>
      </c>
      <c r="F119" s="14"/>
    </row>
    <row r="120" spans="1:6" ht="28">
      <c r="A120" s="13" t="s">
        <v>346</v>
      </c>
      <c r="B120" s="13" t="s">
        <v>347</v>
      </c>
      <c r="C120" s="14" t="s">
        <v>348</v>
      </c>
      <c r="D120" s="14" t="s">
        <v>349</v>
      </c>
      <c r="E120" s="14"/>
      <c r="F120" s="14"/>
    </row>
    <row r="121" spans="1:6" ht="28">
      <c r="A121" s="13" t="s">
        <v>346</v>
      </c>
      <c r="B121" s="13" t="s">
        <v>350</v>
      </c>
      <c r="C121" s="14" t="s">
        <v>351</v>
      </c>
      <c r="D121" s="14" t="s">
        <v>104</v>
      </c>
      <c r="E121" s="14"/>
      <c r="F121" s="14"/>
    </row>
    <row r="122" spans="1:6" ht="42">
      <c r="A122" s="13" t="s">
        <v>352</v>
      </c>
      <c r="B122" s="13" t="s">
        <v>353</v>
      </c>
      <c r="C122" s="14" t="s">
        <v>354</v>
      </c>
      <c r="D122" s="14" t="s">
        <v>355</v>
      </c>
      <c r="E122" s="14"/>
      <c r="F122" s="194" t="s">
        <v>41</v>
      </c>
    </row>
    <row r="123" spans="1:6" ht="42">
      <c r="A123" s="13" t="s">
        <v>352</v>
      </c>
      <c r="B123" s="13" t="s">
        <v>356</v>
      </c>
      <c r="C123" s="14" t="s">
        <v>357</v>
      </c>
      <c r="D123" s="14" t="s">
        <v>358</v>
      </c>
      <c r="E123" s="14"/>
      <c r="F123" s="194" t="s">
        <v>41</v>
      </c>
    </row>
    <row r="124" spans="1:6" ht="28">
      <c r="A124" s="13" t="s">
        <v>359</v>
      </c>
      <c r="B124" s="13" t="s">
        <v>360</v>
      </c>
      <c r="C124" s="14" t="s">
        <v>361</v>
      </c>
      <c r="D124" s="14"/>
      <c r="E124" s="14" t="s">
        <v>362</v>
      </c>
      <c r="F124" s="14"/>
    </row>
    <row r="125" spans="1:6" ht="42">
      <c r="A125" s="13" t="s">
        <v>363</v>
      </c>
      <c r="B125" s="13" t="s">
        <v>364</v>
      </c>
      <c r="C125" s="14" t="s">
        <v>365</v>
      </c>
      <c r="D125" s="14"/>
      <c r="E125" s="14" t="s">
        <v>366</v>
      </c>
      <c r="F125" s="14"/>
    </row>
    <row r="126" spans="1:6" ht="14.5">
      <c r="A126" s="13" t="s">
        <v>283</v>
      </c>
      <c r="B126" s="13" t="s">
        <v>367</v>
      </c>
      <c r="C126" s="14" t="s">
        <v>368</v>
      </c>
      <c r="D126" s="14" t="s">
        <v>160</v>
      </c>
      <c r="E126" s="14"/>
      <c r="F126" s="194" t="s">
        <v>41</v>
      </c>
    </row>
    <row r="127" spans="1:6" ht="28">
      <c r="A127" s="13" t="s">
        <v>341</v>
      </c>
      <c r="B127" s="13" t="s">
        <v>369</v>
      </c>
      <c r="C127" s="14" t="s">
        <v>370</v>
      </c>
      <c r="D127" s="14" t="s">
        <v>371</v>
      </c>
      <c r="E127" s="14"/>
      <c r="F127" s="194" t="s">
        <v>41</v>
      </c>
    </row>
    <row r="128" spans="1:6" ht="42">
      <c r="A128" s="13" t="s">
        <v>352</v>
      </c>
      <c r="B128" s="13" t="s">
        <v>372</v>
      </c>
      <c r="C128" s="14" t="s">
        <v>373</v>
      </c>
      <c r="D128" s="14" t="s">
        <v>374</v>
      </c>
      <c r="E128" s="14"/>
      <c r="F128" s="14"/>
    </row>
    <row r="129" spans="1:6" ht="42">
      <c r="A129" s="13" t="s">
        <v>352</v>
      </c>
      <c r="B129" s="13" t="s">
        <v>375</v>
      </c>
      <c r="C129" s="14" t="s">
        <v>376</v>
      </c>
      <c r="D129" s="14" t="s">
        <v>377</v>
      </c>
      <c r="E129" s="14"/>
      <c r="F129" s="194" t="s">
        <v>41</v>
      </c>
    </row>
    <row r="130" spans="1:6" ht="28">
      <c r="A130" s="13" t="s">
        <v>378</v>
      </c>
      <c r="B130" s="13" t="s">
        <v>379</v>
      </c>
      <c r="C130" s="14" t="s">
        <v>380</v>
      </c>
      <c r="D130" s="14" t="s">
        <v>160</v>
      </c>
      <c r="E130" s="14"/>
      <c r="F130" s="194" t="s">
        <v>41</v>
      </c>
    </row>
    <row r="131" spans="1:6" ht="28">
      <c r="A131" s="13" t="s">
        <v>378</v>
      </c>
      <c r="B131" s="13" t="s">
        <v>381</v>
      </c>
      <c r="C131" s="14" t="s">
        <v>382</v>
      </c>
      <c r="D131" s="14" t="s">
        <v>160</v>
      </c>
      <c r="E131" s="14"/>
      <c r="F131" s="194" t="s">
        <v>41</v>
      </c>
    </row>
    <row r="132" spans="1:6" ht="42">
      <c r="A132" s="13" t="s">
        <v>383</v>
      </c>
      <c r="B132" s="13" t="s">
        <v>384</v>
      </c>
      <c r="C132" s="14" t="s">
        <v>385</v>
      </c>
      <c r="D132" s="14" t="s">
        <v>160</v>
      </c>
      <c r="E132" s="14"/>
      <c r="F132" s="194" t="s">
        <v>41</v>
      </c>
    </row>
    <row r="133" spans="1:6" s="37" customFormat="1" ht="70">
      <c r="A133" s="14" t="s">
        <v>383</v>
      </c>
      <c r="B133" s="14" t="s">
        <v>386</v>
      </c>
      <c r="C133" s="14" t="s">
        <v>387</v>
      </c>
      <c r="D133" s="14" t="s">
        <v>388</v>
      </c>
      <c r="E133" s="14"/>
      <c r="F133" s="14"/>
    </row>
    <row r="134" spans="1:6" ht="70">
      <c r="A134" s="13" t="s">
        <v>389</v>
      </c>
      <c r="B134" s="13" t="s">
        <v>390</v>
      </c>
      <c r="C134" s="14" t="s">
        <v>391</v>
      </c>
      <c r="D134" s="14" t="s">
        <v>160</v>
      </c>
      <c r="E134" s="14" t="s">
        <v>392</v>
      </c>
      <c r="F134" s="194" t="s">
        <v>41</v>
      </c>
    </row>
    <row r="135" spans="1:6" ht="42">
      <c r="A135" s="13" t="s">
        <v>393</v>
      </c>
      <c r="B135" s="13" t="s">
        <v>394</v>
      </c>
      <c r="C135" s="14" t="s">
        <v>395</v>
      </c>
      <c r="D135" s="14" t="s">
        <v>212</v>
      </c>
      <c r="E135" s="14"/>
      <c r="F135" s="194" t="s">
        <v>41</v>
      </c>
    </row>
    <row r="136" spans="1:6" ht="56">
      <c r="A136" s="13" t="s">
        <v>396</v>
      </c>
      <c r="B136" s="13" t="s">
        <v>397</v>
      </c>
      <c r="C136" s="14" t="s">
        <v>398</v>
      </c>
      <c r="D136" s="14" t="s">
        <v>263</v>
      </c>
      <c r="E136" s="14"/>
      <c r="F136" s="194" t="s">
        <v>41</v>
      </c>
    </row>
    <row r="137" spans="1:6" ht="42">
      <c r="A137" s="13" t="s">
        <v>396</v>
      </c>
      <c r="B137" s="13" t="s">
        <v>399</v>
      </c>
      <c r="C137" s="14" t="s">
        <v>400</v>
      </c>
      <c r="D137" s="14" t="s">
        <v>401</v>
      </c>
      <c r="E137" s="14" t="s">
        <v>402</v>
      </c>
      <c r="F137" s="194" t="s">
        <v>41</v>
      </c>
    </row>
    <row r="138" spans="1:6" ht="28">
      <c r="A138" s="13" t="s">
        <v>403</v>
      </c>
      <c r="B138" s="13" t="s">
        <v>404</v>
      </c>
      <c r="C138" s="14" t="s">
        <v>405</v>
      </c>
      <c r="D138" s="14" t="s">
        <v>160</v>
      </c>
      <c r="E138" s="14"/>
      <c r="F138" s="194" t="s">
        <v>41</v>
      </c>
    </row>
    <row r="139" spans="1:6" ht="28">
      <c r="A139" s="13" t="s">
        <v>403</v>
      </c>
      <c r="B139" s="13" t="s">
        <v>406</v>
      </c>
      <c r="C139" s="14" t="s">
        <v>407</v>
      </c>
      <c r="D139" s="14" t="s">
        <v>160</v>
      </c>
      <c r="E139" s="14"/>
      <c r="F139" s="194" t="s">
        <v>41</v>
      </c>
    </row>
    <row r="140" spans="1:6" ht="28">
      <c r="A140" s="13" t="s">
        <v>403</v>
      </c>
      <c r="B140" s="13" t="s">
        <v>408</v>
      </c>
      <c r="C140" s="14" t="s">
        <v>409</v>
      </c>
      <c r="D140" s="14" t="s">
        <v>410</v>
      </c>
      <c r="E140" s="14"/>
      <c r="F140" s="14"/>
    </row>
    <row r="141" spans="1:6" ht="28">
      <c r="A141" s="13" t="s">
        <v>411</v>
      </c>
      <c r="B141" s="13" t="s">
        <v>412</v>
      </c>
      <c r="C141" s="14" t="s">
        <v>413</v>
      </c>
      <c r="D141" s="14" t="s">
        <v>414</v>
      </c>
      <c r="E141" s="14"/>
      <c r="F141" s="14"/>
    </row>
    <row r="142" spans="1:6" ht="56">
      <c r="A142" s="13" t="s">
        <v>411</v>
      </c>
      <c r="B142" s="13" t="s">
        <v>415</v>
      </c>
      <c r="C142" s="14" t="s">
        <v>416</v>
      </c>
      <c r="D142" s="14" t="s">
        <v>160</v>
      </c>
      <c r="E142" s="14"/>
      <c r="F142" s="194" t="s">
        <v>41</v>
      </c>
    </row>
    <row r="143" spans="1:6" ht="78" customHeight="1">
      <c r="A143" s="13" t="s">
        <v>411</v>
      </c>
      <c r="B143" s="13" t="s">
        <v>417</v>
      </c>
      <c r="C143" s="14" t="s">
        <v>418</v>
      </c>
      <c r="D143" s="14" t="s">
        <v>160</v>
      </c>
      <c r="E143" s="14" t="s">
        <v>419</v>
      </c>
      <c r="F143" s="194" t="s">
        <v>41</v>
      </c>
    </row>
    <row r="144" spans="1:6" ht="79.150000000000006" customHeight="1">
      <c r="A144" s="13" t="s">
        <v>420</v>
      </c>
      <c r="B144" s="13" t="s">
        <v>421</v>
      </c>
      <c r="C144" s="14" t="s">
        <v>422</v>
      </c>
      <c r="D144" s="14" t="s">
        <v>160</v>
      </c>
      <c r="E144" s="14" t="s">
        <v>423</v>
      </c>
      <c r="F144" s="14" t="s">
        <v>424</v>
      </c>
    </row>
    <row r="145" spans="1:6" ht="42">
      <c r="A145" s="13" t="s">
        <v>420</v>
      </c>
      <c r="B145" s="13" t="s">
        <v>425</v>
      </c>
      <c r="C145" s="14" t="s">
        <v>426</v>
      </c>
      <c r="D145" s="14" t="s">
        <v>160</v>
      </c>
      <c r="E145" s="14" t="s">
        <v>427</v>
      </c>
      <c r="F145" s="194" t="s">
        <v>41</v>
      </c>
    </row>
    <row r="146" spans="1:6" ht="56">
      <c r="A146" s="13" t="s">
        <v>420</v>
      </c>
      <c r="B146" s="13" t="s">
        <v>428</v>
      </c>
      <c r="C146" s="14" t="s">
        <v>429</v>
      </c>
      <c r="D146" s="14" t="s">
        <v>430</v>
      </c>
      <c r="E146" s="14"/>
      <c r="F146" s="14"/>
    </row>
    <row r="147" spans="1:6" ht="42">
      <c r="A147" s="13" t="s">
        <v>431</v>
      </c>
      <c r="B147" s="13" t="s">
        <v>432</v>
      </c>
      <c r="C147" s="14" t="s">
        <v>433</v>
      </c>
      <c r="D147" s="14" t="s">
        <v>434</v>
      </c>
      <c r="E147" s="14"/>
      <c r="F147" s="14"/>
    </row>
    <row r="148" spans="1:6" ht="28">
      <c r="A148" s="13" t="s">
        <v>431</v>
      </c>
      <c r="B148" s="13" t="s">
        <v>435</v>
      </c>
      <c r="C148" s="14" t="s">
        <v>436</v>
      </c>
      <c r="D148" s="14"/>
      <c r="E148" s="14" t="s">
        <v>437</v>
      </c>
      <c r="F148" s="14"/>
    </row>
    <row r="149" spans="1:6" ht="42">
      <c r="A149" s="13" t="s">
        <v>438</v>
      </c>
      <c r="B149" s="13" t="s">
        <v>439</v>
      </c>
      <c r="C149" s="14" t="s">
        <v>440</v>
      </c>
      <c r="D149" s="14" t="s">
        <v>441</v>
      </c>
      <c r="E149" s="26"/>
      <c r="F149" s="14"/>
    </row>
    <row r="150" spans="1:6" ht="28">
      <c r="A150" s="13" t="s">
        <v>438</v>
      </c>
      <c r="B150" s="13" t="s">
        <v>442</v>
      </c>
      <c r="C150" s="14" t="s">
        <v>443</v>
      </c>
      <c r="D150" s="14"/>
      <c r="E150" s="14" t="s">
        <v>444</v>
      </c>
      <c r="F150" s="14"/>
    </row>
    <row r="151" spans="1:6" ht="70">
      <c r="A151" s="13" t="s">
        <v>445</v>
      </c>
      <c r="B151" s="13" t="s">
        <v>446</v>
      </c>
      <c r="C151" s="14" t="s">
        <v>447</v>
      </c>
      <c r="D151" s="14" t="s">
        <v>448</v>
      </c>
      <c r="E151" s="14"/>
      <c r="F151" s="194" t="s">
        <v>41</v>
      </c>
    </row>
    <row r="152" spans="1:6" ht="42">
      <c r="A152" s="13" t="s">
        <v>449</v>
      </c>
      <c r="B152" s="13" t="s">
        <v>450</v>
      </c>
      <c r="C152" s="14" t="s">
        <v>451</v>
      </c>
      <c r="D152" s="14" t="s">
        <v>104</v>
      </c>
      <c r="E152" s="14"/>
      <c r="F152" s="14"/>
    </row>
    <row r="153" spans="1:6" ht="55.9" customHeight="1">
      <c r="A153" s="13" t="s">
        <v>449</v>
      </c>
      <c r="B153" s="13" t="s">
        <v>452</v>
      </c>
      <c r="C153" s="14" t="s">
        <v>453</v>
      </c>
      <c r="D153" s="14"/>
      <c r="E153" s="14" t="s">
        <v>454</v>
      </c>
      <c r="F153" s="14"/>
    </row>
    <row r="154" spans="1:6" ht="14.5">
      <c r="A154" s="13" t="s">
        <v>274</v>
      </c>
      <c r="B154" s="13" t="s">
        <v>455</v>
      </c>
      <c r="C154" s="14" t="s">
        <v>456</v>
      </c>
      <c r="D154" s="14" t="s">
        <v>160</v>
      </c>
      <c r="E154" s="14"/>
      <c r="F154" s="194" t="s">
        <v>41</v>
      </c>
    </row>
  </sheetData>
  <sheetProtection algorithmName="SHA-512" hashValue="eF59BBeol1obC3XFmYFpSEgpDggldWyDR7R4tLeAAd2iXGH41bDUTTAqQDumRb5z1idmJzZejS86f9hHQD1euQ==" saltValue="aCTP10zuVilJZNacC7D+vw==" spinCount="100000" sheet="1" objects="1" scenarios="1" autoFilter="0"/>
  <phoneticPr fontId="32" type="noConversion"/>
  <hyperlinks>
    <hyperlink ref="F15" location="Workforce!A8" display="Go to data" xr:uid="{00000000-0004-0000-0100-000000000000}"/>
    <hyperlink ref="F65" location="'Economic Performance'!A14" display="Go to data" xr:uid="{00000000-0004-0000-0100-000001000000}"/>
    <hyperlink ref="F68" location="'Economic Performance'!A20" display="Go to data" xr:uid="{00000000-0004-0000-0100-000002000000}"/>
    <hyperlink ref="F73" location="'Materials, Tailings &amp; Waste '!A8" display="Go to data" xr:uid="{00000000-0004-0000-0100-000003000000}"/>
    <hyperlink ref="F74" location="'Energy &amp; Emissions'!A8" display="Go to data" xr:uid="{00000000-0004-0000-0100-000004000000}"/>
    <hyperlink ref="F75" location="'Energy &amp; Emissions'!A31" display="Go to data" xr:uid="{00000000-0004-0000-0100-000005000000}"/>
    <hyperlink ref="F79" location="'Water Management'!A8" display="Go to data" xr:uid="{00000000-0004-0000-0100-000006000000}"/>
    <hyperlink ref="F80" location="'Water Management'!A37" display="Go to data" xr:uid="{00000000-0004-0000-0100-000007000000}"/>
    <hyperlink ref="F81" location="'Water Management'!A29" display="Go to data" xr:uid="{00000000-0004-0000-0100-000008000000}"/>
    <hyperlink ref="F82" location="'Environmental Stewardship'!A8" display="Go to data" xr:uid="{00000000-0004-0000-0100-000009000000}"/>
    <hyperlink ref="F84" location="'Environmental Stewardship'!A19" display="Go to data" xr:uid="{00000000-0004-0000-0100-00000A000000}"/>
    <hyperlink ref="F85" location="'Environmental Stewardship'!A28" display="Go to data" xr:uid="{00000000-0004-0000-0100-00000B000000}"/>
    <hyperlink ref="F86" location="'Energy &amp; Emissions'!A36" display="Go to data" xr:uid="{00000000-0004-0000-0100-00000C000000}"/>
    <hyperlink ref="F87" location="'Energy &amp; Emissions'!A36" display="Go to data" xr:uid="{00000000-0004-0000-0100-00000D000000}"/>
    <hyperlink ref="F89" location="'Energy &amp; Emissions'!A36" display="Go to data" xr:uid="{00000000-0004-0000-0100-00000E000000}"/>
    <hyperlink ref="F92" location="'Energy &amp; Emissions'!A46" display="Go to data" xr:uid="{00000000-0004-0000-0100-00000F000000}"/>
    <hyperlink ref="F93" location="'Water Management'!A37" display="Go to data" xr:uid="{00000000-0004-0000-0100-000010000000}"/>
    <hyperlink ref="F99" location="Workforce!A43" display="Go to data" xr:uid="{00000000-0004-0000-0100-000011000000}"/>
    <hyperlink ref="F111" location="Workforce!A70" display="Go to data" xr:uid="{00000000-0004-0000-0100-000012000000}"/>
    <hyperlink ref="F114" location="Workforce!A75" display="Go to data" xr:uid="{00000000-0004-0000-0100-000013000000}"/>
    <hyperlink ref="F96" location="'Materials, Tailings &amp; Waste '!A73" display="Go to data" xr:uid="{00000000-0004-0000-0100-000014000000}"/>
    <hyperlink ref="F97" location="'Water Management'!A37" display="Go to data" xr:uid="{00000000-0004-0000-0100-000015000000}"/>
    <hyperlink ref="F100" location="Workforce!A107" display="Go to data" xr:uid="{00000000-0004-0000-0100-000016000000}"/>
    <hyperlink ref="F101" location="Workforce!A116" display="Go to data" xr:uid="{00000000-0004-0000-0100-000017000000}"/>
    <hyperlink ref="F126" location="Workforce!A116" display="Go to data" xr:uid="{00000000-0004-0000-0100-000018000000}"/>
    <hyperlink ref="F110" location="'Health &amp; Safety'!A8" display="Go to data" xr:uid="{00000000-0004-0000-0100-000019000000}"/>
    <hyperlink ref="F113" location="Workforce!A121" display="Go to data" xr:uid="{00000000-0004-0000-0100-00001A000000}"/>
    <hyperlink ref="F127" location="'Communities &amp; Indigenous People'!A8" display="Go to data" xr:uid="{00000000-0004-0000-0100-00001B000000}"/>
    <hyperlink ref="F122" location="'Communities &amp; Indigenous People'!A14" display="Go to data" xr:uid="{00000000-0004-0000-0100-00001C000000}"/>
    <hyperlink ref="F123" location="'Communities &amp; Indigenous People'!A26" display="Go to data" xr:uid="{00000000-0004-0000-0100-00001D000000}"/>
    <hyperlink ref="F129" location="'Communities &amp; Indigenous People'!A32" display="Go to data" xr:uid="{00000000-0004-0000-0100-00001E000000}"/>
    <hyperlink ref="F61" location="'Economic Performance'!A28" display="Go to data" xr:uid="{00000000-0004-0000-0100-00001F000000}"/>
    <hyperlink ref="F51" location="'Cover Page &amp; Directory'!A1" display="Go to data" xr:uid="{00000000-0004-0000-0100-000020000000}"/>
    <hyperlink ref="F130" location="'Materials, Tailings &amp; Waste '!A8" display="Go to data" xr:uid="{00000000-0004-0000-0100-000021000000}"/>
    <hyperlink ref="F131" location="Workforce!A8" display="Go to data" xr:uid="{00000000-0004-0000-0100-000022000000}"/>
    <hyperlink ref="F132" location="'Energy &amp; Emissions'!A36" display="Go to data" xr:uid="{00000000-0004-0000-0100-000023000000}"/>
    <hyperlink ref="F134" location="'Energy &amp; Emissions'!A46" display="Go to data" xr:uid="{00000000-0004-0000-0100-000024000000}"/>
    <hyperlink ref="F136" location="'Water Management'!A8" display="Go to data" xr:uid="{00000000-0004-0000-0100-000025000000}"/>
    <hyperlink ref="F138" location="'Materials, Tailings &amp; Waste '!A26" display="Go to data" xr:uid="{00000000-0004-0000-0100-000026000000}"/>
    <hyperlink ref="F139" location="'Materials, Tailings &amp; Waste '!A52" display="Go to data" xr:uid="{00000000-0004-0000-0100-000027000000}"/>
    <hyperlink ref="F145" location="'Communities &amp; Indigenous People'!A8" display="Go to data" xr:uid="{00000000-0004-0000-0100-000028000000}"/>
    <hyperlink ref="F151" location="'Health &amp; Safety'!A8" display="Go to data" xr:uid="{00000000-0004-0000-0100-000029000000}"/>
    <hyperlink ref="F83" location="'Environmental Stewardship'!A8" display="Go to data" xr:uid="{00000000-0004-0000-0100-00002A000000}"/>
    <hyperlink ref="F142" location="'Materials, Tailings &amp; Waste '!A80" display="Go to data" xr:uid="{00000000-0004-0000-0100-00002B000000}"/>
    <hyperlink ref="F143" location="'Environmental Stewardship'!A8" display="Go to data" xr:uid="{00000000-0004-0000-0100-00002C000000}"/>
    <hyperlink ref="F94" location="'Materials, Tailings &amp; Waste '!A26" display="Go to data" xr:uid="{00000000-0004-0000-0100-00002D000000}"/>
    <hyperlink ref="F64" location="'Economic Performance'!A8" display="Go to data" xr:uid="{00000000-0004-0000-0100-00002E000000}"/>
    <hyperlink ref="F154" location="'Environmental Stewardship'!A38" display="Go to data" xr:uid="{00000000-0004-0000-0100-00002F000000}"/>
    <hyperlink ref="F88" location="'Energy &amp; Emissions'!A36" display="Go to data" xr:uid="{00000000-0004-0000-0100-000030000000}"/>
    <hyperlink ref="F98" location="'Environmental Stewardship'!A52" display="Go to data" xr:uid="{00000000-0004-0000-0100-000031000000}"/>
    <hyperlink ref="F135" location="'Energy &amp; Emissions'!A8" display="Go to data" xr:uid="{00000000-0004-0000-0100-000032000000}"/>
    <hyperlink ref="F137" location="'Water Management'!A37" display="Go to data" xr:uid="{00000000-0004-0000-0100-000033000000}"/>
    <hyperlink ref="F90" location="'GRI &amp; SASB Index'!A36" display="Go to data" xr:uid="{00000000-0004-0000-0100-000034000000}"/>
  </hyperlinks>
  <pageMargins left="0.7" right="0.7" top="0.75" bottom="0.75" header="0.3" footer="0.3"/>
  <pageSetup orientation="portrait" horizontalDpi="1200" vertic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5:P137"/>
  <sheetViews>
    <sheetView showGridLines="0" showRowColHeaders="0" zoomScale="80" zoomScaleNormal="80" workbookViewId="0">
      <selection activeCell="L21" sqref="L21"/>
    </sheetView>
  </sheetViews>
  <sheetFormatPr defaultColWidth="8.6640625" defaultRowHeight="14"/>
  <cols>
    <col min="1" max="1" width="17.5" style="86" customWidth="1"/>
    <col min="2" max="2" width="38.83203125" style="90" customWidth="1"/>
    <col min="3" max="3" width="17.83203125" style="90" customWidth="1"/>
    <col min="4" max="4" width="17.5" style="89" customWidth="1"/>
    <col min="5" max="5" width="17.5" style="88" customWidth="1"/>
    <col min="6" max="6" width="15.25" style="87" customWidth="1"/>
    <col min="7" max="7" width="39" style="86" customWidth="1"/>
    <col min="8" max="8" width="14.25" style="86" customWidth="1"/>
    <col min="9" max="9" width="8.25" style="86" bestFit="1" customWidth="1"/>
    <col min="10" max="11" width="9.08203125" style="86" bestFit="1" customWidth="1"/>
    <col min="12" max="15" width="8.6640625" style="86"/>
    <col min="16" max="16" width="11" style="86" bestFit="1" customWidth="1"/>
    <col min="17" max="16384" width="8.6640625" style="86"/>
  </cols>
  <sheetData>
    <row r="5" spans="1:9" ht="18">
      <c r="A5" s="739"/>
      <c r="B5" s="739"/>
      <c r="C5" s="739"/>
      <c r="D5" s="739"/>
      <c r="E5" s="739"/>
      <c r="F5" s="739"/>
    </row>
    <row r="6" spans="1:9" ht="14.5">
      <c r="D6" s="142">
        <v>2021</v>
      </c>
      <c r="E6" s="89">
        <v>2020</v>
      </c>
      <c r="F6" s="86">
        <v>2019</v>
      </c>
      <c r="G6" s="136"/>
    </row>
    <row r="7" spans="1:9" s="137" customFormat="1" ht="18.5" thickBot="1">
      <c r="A7" s="141" t="s">
        <v>457</v>
      </c>
      <c r="B7" s="140"/>
      <c r="C7" s="140"/>
      <c r="D7" s="139"/>
      <c r="E7" s="667"/>
      <c r="F7" s="138"/>
    </row>
    <row r="8" spans="1:9" s="90" customFormat="1" ht="15" thickBot="1">
      <c r="A8" s="740" t="s">
        <v>458</v>
      </c>
      <c r="B8" s="124" t="s">
        <v>459</v>
      </c>
      <c r="C8" s="124"/>
      <c r="D8" s="201"/>
      <c r="E8" s="668"/>
      <c r="F8" s="202"/>
    </row>
    <row r="9" spans="1:9" ht="15" customHeight="1" thickBot="1">
      <c r="A9" s="740"/>
      <c r="B9" s="117" t="s">
        <v>460</v>
      </c>
      <c r="C9" s="127" t="s">
        <v>461</v>
      </c>
      <c r="D9" s="203">
        <v>21317771</v>
      </c>
      <c r="E9" s="259">
        <v>18876230.147640187</v>
      </c>
      <c r="F9" s="204">
        <v>19565206.634386826</v>
      </c>
      <c r="I9" s="136"/>
    </row>
    <row r="10" spans="1:9" ht="15" customHeight="1" thickBot="1">
      <c r="A10" s="740"/>
      <c r="B10" s="127"/>
      <c r="C10" s="127" t="s">
        <v>462</v>
      </c>
      <c r="D10" s="203">
        <v>25094337</v>
      </c>
      <c r="E10" s="259">
        <v>21998039</v>
      </c>
      <c r="F10" s="205"/>
      <c r="G10" s="136"/>
      <c r="H10" s="121"/>
      <c r="I10" s="136"/>
    </row>
    <row r="11" spans="1:9" ht="15" customHeight="1" thickBot="1">
      <c r="A11" s="740"/>
      <c r="B11" s="117" t="s">
        <v>463</v>
      </c>
      <c r="C11" s="127" t="s">
        <v>461</v>
      </c>
      <c r="D11" s="203">
        <v>1729013</v>
      </c>
      <c r="E11" s="259">
        <v>1452251.4849730001</v>
      </c>
      <c r="F11" s="204">
        <v>1447547.407287</v>
      </c>
    </row>
    <row r="12" spans="1:9" ht="15" customHeight="1">
      <c r="A12" s="740"/>
      <c r="B12" s="127"/>
      <c r="C12" s="127" t="s">
        <v>462</v>
      </c>
      <c r="D12" s="203">
        <v>1432617</v>
      </c>
      <c r="E12" s="259">
        <v>1395475</v>
      </c>
      <c r="F12" s="204">
        <v>1462229</v>
      </c>
      <c r="G12" s="136"/>
    </row>
    <row r="13" spans="1:9" ht="18.5" thickBot="1">
      <c r="A13" s="741" t="s">
        <v>464</v>
      </c>
      <c r="B13" s="741"/>
      <c r="C13" s="135"/>
      <c r="D13" s="206"/>
      <c r="E13" s="207"/>
      <c r="F13" s="208"/>
    </row>
    <row r="14" spans="1:9" ht="27.75" customHeight="1">
      <c r="A14" s="134" t="s">
        <v>465</v>
      </c>
      <c r="B14" s="134"/>
      <c r="C14" s="134"/>
      <c r="D14" s="209"/>
      <c r="E14" s="669"/>
      <c r="F14" s="210"/>
    </row>
    <row r="15" spans="1:9" ht="14.5">
      <c r="A15" s="742" t="s">
        <v>466</v>
      </c>
      <c r="B15" s="105" t="s">
        <v>467</v>
      </c>
      <c r="C15" s="127" t="s">
        <v>461</v>
      </c>
      <c r="D15" s="211">
        <v>22056694</v>
      </c>
      <c r="E15" s="225">
        <v>18656076</v>
      </c>
      <c r="F15" s="212">
        <v>20384101</v>
      </c>
    </row>
    <row r="16" spans="1:9" ht="14.5">
      <c r="A16" s="742"/>
      <c r="B16" s="105"/>
      <c r="C16" s="127" t="s">
        <v>462</v>
      </c>
      <c r="D16" s="211">
        <v>9160236</v>
      </c>
      <c r="E16" s="225"/>
      <c r="F16" s="212"/>
    </row>
    <row r="17" spans="1:9" ht="14.5" customHeight="1">
      <c r="A17" s="742"/>
      <c r="B17" s="105" t="s">
        <v>468</v>
      </c>
      <c r="C17" s="127" t="s">
        <v>461</v>
      </c>
      <c r="D17" s="213">
        <v>1</v>
      </c>
      <c r="E17" s="670">
        <v>0</v>
      </c>
      <c r="F17" s="212">
        <v>0</v>
      </c>
    </row>
    <row r="18" spans="1:9" ht="14.5" customHeight="1">
      <c r="A18" s="742"/>
      <c r="B18" s="105"/>
      <c r="C18" s="127" t="s">
        <v>462</v>
      </c>
      <c r="D18" s="213">
        <v>0</v>
      </c>
      <c r="E18" s="670">
        <v>0</v>
      </c>
      <c r="F18" s="212">
        <v>0</v>
      </c>
    </row>
    <row r="19" spans="1:9" ht="43.5">
      <c r="A19" s="742"/>
      <c r="B19" s="105" t="s">
        <v>469</v>
      </c>
      <c r="C19" s="127" t="s">
        <v>461</v>
      </c>
      <c r="D19" s="214" t="s">
        <v>470</v>
      </c>
      <c r="E19" s="256">
        <v>1.02</v>
      </c>
      <c r="F19" s="215">
        <v>0.99</v>
      </c>
    </row>
    <row r="20" spans="1:9" ht="14.5">
      <c r="A20" s="98"/>
      <c r="B20" s="105"/>
      <c r="C20" s="127" t="s">
        <v>462</v>
      </c>
      <c r="D20" s="214" t="s">
        <v>471</v>
      </c>
      <c r="E20" s="256"/>
      <c r="F20" s="216"/>
    </row>
    <row r="21" spans="1:9" ht="18.5" thickBot="1">
      <c r="A21" s="743" t="s">
        <v>2</v>
      </c>
      <c r="B21" s="743"/>
      <c r="C21" s="133"/>
      <c r="D21" s="217"/>
      <c r="E21" s="218"/>
      <c r="F21" s="219"/>
      <c r="H21" s="121"/>
    </row>
    <row r="22" spans="1:9" ht="14.5">
      <c r="A22" s="738" t="s">
        <v>472</v>
      </c>
      <c r="B22" s="738"/>
      <c r="C22" s="132"/>
      <c r="D22" s="220"/>
      <c r="E22" s="671"/>
      <c r="F22" s="221"/>
    </row>
    <row r="23" spans="1:9" ht="14.5">
      <c r="A23" s="742" t="s">
        <v>473</v>
      </c>
      <c r="B23" s="105" t="s">
        <v>474</v>
      </c>
      <c r="C23" s="105"/>
      <c r="D23" s="213"/>
      <c r="E23" s="670"/>
      <c r="F23" s="222"/>
    </row>
    <row r="24" spans="1:9" ht="14.25" customHeight="1">
      <c r="A24" s="742"/>
      <c r="B24" s="104" t="s">
        <v>475</v>
      </c>
      <c r="C24" s="95" t="s">
        <v>461</v>
      </c>
      <c r="D24" s="211">
        <f>1329898018.9808/1000000</f>
        <v>1329.8980189807999</v>
      </c>
      <c r="E24" s="225">
        <v>1204</v>
      </c>
      <c r="F24" s="204">
        <v>1201.7056007813724</v>
      </c>
      <c r="H24" s="126"/>
      <c r="I24" s="126"/>
    </row>
    <row r="25" spans="1:9" ht="14.25" customHeight="1">
      <c r="A25" s="742"/>
      <c r="B25" s="104"/>
      <c r="C25" s="95" t="s">
        <v>462</v>
      </c>
      <c r="D25" s="211">
        <v>1103.6137200000001</v>
      </c>
      <c r="E25" s="225">
        <v>1060.12032</v>
      </c>
      <c r="F25" s="204">
        <v>1111.846421</v>
      </c>
      <c r="H25" s="126"/>
      <c r="I25" s="126"/>
    </row>
    <row r="26" spans="1:9" ht="15" customHeight="1">
      <c r="A26" s="742"/>
      <c r="B26" s="104" t="s">
        <v>476</v>
      </c>
      <c r="C26" s="95" t="s">
        <v>461</v>
      </c>
      <c r="D26" s="223">
        <v>0.48</v>
      </c>
      <c r="E26" s="672">
        <v>0.52</v>
      </c>
      <c r="F26" s="224">
        <v>0.68</v>
      </c>
    </row>
    <row r="27" spans="1:9" ht="14.25" customHeight="1">
      <c r="A27" s="742"/>
      <c r="B27" s="104"/>
      <c r="C27" s="95" t="s">
        <v>462</v>
      </c>
      <c r="D27" s="223">
        <v>0.32</v>
      </c>
      <c r="E27" s="225"/>
      <c r="F27" s="225"/>
      <c r="H27" s="126"/>
      <c r="I27" s="126"/>
    </row>
    <row r="28" spans="1:9" ht="15" customHeight="1">
      <c r="A28" s="742"/>
      <c r="B28" s="104" t="s">
        <v>477</v>
      </c>
      <c r="C28" s="95" t="s">
        <v>461</v>
      </c>
      <c r="D28" s="226">
        <f>'Energy &amp; Emissions'!C26</f>
        <v>11664709.865900001</v>
      </c>
      <c r="E28" s="225">
        <v>9931554</v>
      </c>
      <c r="F28" s="204">
        <v>9342624.4129656721</v>
      </c>
    </row>
    <row r="29" spans="1:9" ht="15" customHeight="1">
      <c r="A29" s="106"/>
      <c r="B29" s="97"/>
      <c r="C29" s="95" t="s">
        <v>462</v>
      </c>
      <c r="D29" s="227">
        <v>8636977</v>
      </c>
      <c r="E29" s="673">
        <v>8111512</v>
      </c>
      <c r="F29" s="228">
        <v>10822952.73</v>
      </c>
    </row>
    <row r="30" spans="1:9" ht="14.5">
      <c r="A30" s="744" t="s">
        <v>213</v>
      </c>
      <c r="B30" s="99" t="s">
        <v>478</v>
      </c>
      <c r="C30" s="99"/>
      <c r="D30" s="229"/>
      <c r="E30" s="674"/>
      <c r="F30" s="230"/>
    </row>
    <row r="31" spans="1:9" ht="30.75" customHeight="1">
      <c r="A31" s="744"/>
      <c r="B31" s="104" t="s">
        <v>479</v>
      </c>
      <c r="C31" s="127" t="s">
        <v>461</v>
      </c>
      <c r="D31" s="231">
        <v>62.4</v>
      </c>
      <c r="E31" s="675">
        <v>63.783922456069341</v>
      </c>
      <c r="F31" s="232">
        <v>61.420542253272956</v>
      </c>
    </row>
    <row r="32" spans="1:9" ht="15.75" customHeight="1">
      <c r="A32" s="744"/>
      <c r="B32" s="104"/>
      <c r="C32" s="127" t="s">
        <v>462</v>
      </c>
      <c r="D32" s="231">
        <f>D25/D10*1000000</f>
        <v>43.97859644588339</v>
      </c>
      <c r="E32" s="233">
        <f>3786144*277.778/E10</f>
        <v>47.809148262351933</v>
      </c>
      <c r="F32" s="233"/>
    </row>
    <row r="33" spans="1:7" ht="30.5">
      <c r="A33" s="744"/>
      <c r="B33" s="200" t="s">
        <v>480</v>
      </c>
      <c r="C33" s="127" t="s">
        <v>461</v>
      </c>
      <c r="D33" s="234">
        <v>0.55000000000000004</v>
      </c>
      <c r="E33" s="676">
        <v>0.52614075598360899</v>
      </c>
      <c r="F33" s="235">
        <v>0.47751217697571074</v>
      </c>
    </row>
    <row r="34" spans="1:7" ht="14.5">
      <c r="A34" s="106"/>
      <c r="B34" s="131"/>
      <c r="C34" s="127" t="s">
        <v>462</v>
      </c>
      <c r="D34" s="234">
        <f>D29/D10</f>
        <v>0.34418032243689084</v>
      </c>
      <c r="E34" s="676">
        <f>E29/E10</f>
        <v>0.36873795886987926</v>
      </c>
      <c r="F34" s="676"/>
    </row>
    <row r="35" spans="1:7" ht="38.5" customHeight="1">
      <c r="A35" s="117" t="s">
        <v>481</v>
      </c>
      <c r="B35" s="105" t="s">
        <v>482</v>
      </c>
      <c r="C35" s="95" t="s">
        <v>461</v>
      </c>
      <c r="D35" s="236">
        <v>568699.11275629525</v>
      </c>
      <c r="E35" s="237">
        <v>475480</v>
      </c>
      <c r="F35" s="204">
        <v>447915</v>
      </c>
      <c r="G35" s="130"/>
    </row>
    <row r="36" spans="1:7" ht="30.75" customHeight="1">
      <c r="A36" s="117"/>
      <c r="B36" s="104"/>
      <c r="C36" s="95" t="s">
        <v>462</v>
      </c>
      <c r="D36" s="236">
        <v>321776</v>
      </c>
      <c r="E36" s="237">
        <v>291147.3010779029</v>
      </c>
      <c r="F36" s="204">
        <v>307993.24162464117</v>
      </c>
    </row>
    <row r="37" spans="1:7" ht="33">
      <c r="A37" s="117" t="s">
        <v>247</v>
      </c>
      <c r="B37" s="105" t="s">
        <v>483</v>
      </c>
      <c r="C37" s="95" t="s">
        <v>461</v>
      </c>
      <c r="D37" s="236">
        <v>122910</v>
      </c>
      <c r="E37" s="237">
        <v>122068</v>
      </c>
      <c r="F37" s="204">
        <v>135354</v>
      </c>
      <c r="G37" s="130"/>
    </row>
    <row r="38" spans="1:7" ht="30.75" customHeight="1">
      <c r="A38" s="117"/>
      <c r="B38" s="104"/>
      <c r="C38" s="95" t="s">
        <v>462</v>
      </c>
      <c r="D38" s="236">
        <v>170518</v>
      </c>
      <c r="E38" s="237">
        <v>155905.16436106188</v>
      </c>
      <c r="F38" s="204">
        <v>148249.33630544995</v>
      </c>
    </row>
    <row r="39" spans="1:7" ht="30.75" customHeight="1">
      <c r="A39" s="117" t="s">
        <v>247</v>
      </c>
      <c r="B39" s="105" t="s">
        <v>484</v>
      </c>
      <c r="C39" s="95" t="s">
        <v>461</v>
      </c>
      <c r="D39" s="236" t="s">
        <v>485</v>
      </c>
      <c r="E39" s="237"/>
      <c r="F39" s="204"/>
    </row>
    <row r="40" spans="1:7" ht="30.75" customHeight="1">
      <c r="A40" s="117"/>
      <c r="B40" s="104"/>
      <c r="C40" s="95" t="s">
        <v>462</v>
      </c>
      <c r="D40" s="236" t="s">
        <v>486</v>
      </c>
      <c r="E40" s="237"/>
      <c r="F40" s="204"/>
    </row>
    <row r="41" spans="1:7" ht="33">
      <c r="A41" s="742" t="s">
        <v>251</v>
      </c>
      <c r="B41" s="105" t="s">
        <v>487</v>
      </c>
      <c r="C41" s="95" t="s">
        <v>461</v>
      </c>
      <c r="D41" s="236">
        <v>691609.38711328362</v>
      </c>
      <c r="E41" s="237">
        <v>597547.65937328734</v>
      </c>
      <c r="F41" s="238">
        <v>583268.84896858025</v>
      </c>
    </row>
    <row r="42" spans="1:7" ht="30.75" customHeight="1">
      <c r="A42" s="742"/>
      <c r="B42" s="104"/>
      <c r="C42" s="95" t="s">
        <v>462</v>
      </c>
      <c r="D42" s="236">
        <v>492295</v>
      </c>
      <c r="E42" s="237">
        <v>447052</v>
      </c>
      <c r="F42" s="204">
        <v>456243</v>
      </c>
    </row>
    <row r="43" spans="1:7" ht="32">
      <c r="A43" s="742"/>
      <c r="B43" s="105" t="s">
        <v>488</v>
      </c>
      <c r="C43" s="95" t="s">
        <v>461</v>
      </c>
      <c r="D43" s="239">
        <f>D41/D9</f>
        <v>3.2442856577889104E-2</v>
      </c>
      <c r="E43" s="677">
        <f>E41/E9</f>
        <v>3.1656091004378321E-2</v>
      </c>
      <c r="F43" s="677">
        <f>F41/F9</f>
        <v>2.9811535337605694E-2</v>
      </c>
    </row>
    <row r="44" spans="1:7" ht="30.75" customHeight="1">
      <c r="A44" s="106"/>
      <c r="B44" s="104"/>
      <c r="C44" s="95" t="s">
        <v>462</v>
      </c>
      <c r="D44" s="239">
        <f>D42/D10</f>
        <v>1.9617772726970233E-2</v>
      </c>
      <c r="E44" s="677">
        <f>E42/E10</f>
        <v>2.0322356915541427E-2</v>
      </c>
      <c r="F44" s="677"/>
    </row>
    <row r="45" spans="1:7" ht="32">
      <c r="A45" s="106"/>
      <c r="B45" s="105" t="s">
        <v>489</v>
      </c>
      <c r="C45" s="95" t="s">
        <v>461</v>
      </c>
      <c r="D45" s="240">
        <v>0.4</v>
      </c>
      <c r="E45" s="678">
        <f>E41/E11</f>
        <v>0.41146293569422432</v>
      </c>
      <c r="F45" s="678">
        <f>F41/F11</f>
        <v>0.40293592184434596</v>
      </c>
    </row>
    <row r="46" spans="1:7" ht="30.75" customHeight="1">
      <c r="A46" s="106"/>
      <c r="B46" s="104"/>
      <c r="C46" s="95" t="s">
        <v>462</v>
      </c>
      <c r="D46" s="240">
        <v>0.34</v>
      </c>
      <c r="E46" s="678">
        <f>E42/E12</f>
        <v>0.32035830093695694</v>
      </c>
      <c r="F46" s="678">
        <f>F42/F12</f>
        <v>0.31201884246585176</v>
      </c>
    </row>
    <row r="47" spans="1:7" ht="15" thickBot="1">
      <c r="A47" s="746" t="s">
        <v>7</v>
      </c>
      <c r="B47" s="746"/>
      <c r="C47" s="125"/>
      <c r="D47" s="241"/>
      <c r="E47" s="679"/>
      <c r="F47" s="242"/>
    </row>
    <row r="48" spans="1:7" ht="14.25" customHeight="1" thickBot="1">
      <c r="A48" s="740" t="s">
        <v>490</v>
      </c>
      <c r="B48" s="124" t="s">
        <v>491</v>
      </c>
      <c r="C48" s="124"/>
      <c r="D48" s="201"/>
      <c r="E48" s="668"/>
      <c r="F48" s="243"/>
    </row>
    <row r="49" spans="1:16" ht="17" thickBot="1">
      <c r="A49" s="740"/>
      <c r="B49" s="97" t="s">
        <v>492</v>
      </c>
      <c r="C49" s="95" t="s">
        <v>461</v>
      </c>
      <c r="D49" s="211">
        <v>26827413</v>
      </c>
      <c r="E49" s="225">
        <v>25093554</v>
      </c>
      <c r="F49" s="244"/>
    </row>
    <row r="50" spans="1:16" ht="15" thickBot="1">
      <c r="A50" s="740"/>
      <c r="B50" s="97"/>
      <c r="C50" s="95" t="s">
        <v>462</v>
      </c>
      <c r="D50" s="211">
        <v>16546112</v>
      </c>
      <c r="E50" s="245">
        <v>12921383</v>
      </c>
      <c r="F50" s="244"/>
    </row>
    <row r="51" spans="1:16" ht="17" thickBot="1">
      <c r="A51" s="740"/>
      <c r="B51" s="104" t="s">
        <v>493</v>
      </c>
      <c r="C51" s="95" t="s">
        <v>461</v>
      </c>
      <c r="D51" s="246">
        <v>8868891</v>
      </c>
      <c r="E51" s="680">
        <v>8995388</v>
      </c>
      <c r="F51" s="204">
        <v>9532210.4116792176</v>
      </c>
      <c r="H51" s="121"/>
      <c r="I51" s="121"/>
      <c r="J51" s="121"/>
      <c r="K51" s="121"/>
      <c r="L51" s="121"/>
      <c r="M51" s="121"/>
    </row>
    <row r="52" spans="1:16" ht="14.25" customHeight="1">
      <c r="A52" s="740"/>
      <c r="B52" s="97"/>
      <c r="C52" s="95" t="s">
        <v>462</v>
      </c>
      <c r="D52" s="211">
        <v>1253514</v>
      </c>
      <c r="E52" s="225">
        <f xml:space="preserve"> 354465+ 599859.21+ 481785</f>
        <v>1436109.21</v>
      </c>
      <c r="F52" s="247">
        <f>552600+ 637908</f>
        <v>1190508</v>
      </c>
    </row>
    <row r="53" spans="1:16" ht="31">
      <c r="A53" s="740"/>
      <c r="B53" s="97" t="s">
        <v>494</v>
      </c>
      <c r="C53" s="95" t="s">
        <v>461</v>
      </c>
      <c r="D53" s="248">
        <v>0.42</v>
      </c>
      <c r="E53" s="681">
        <v>0.47654578957994737</v>
      </c>
      <c r="F53" s="249">
        <v>0.48720213334858842</v>
      </c>
      <c r="G53" s="129"/>
      <c r="H53" s="129"/>
      <c r="I53" s="129"/>
      <c r="J53" s="129"/>
      <c r="K53" s="129"/>
    </row>
    <row r="54" spans="1:16" ht="14.5">
      <c r="A54" s="106"/>
      <c r="B54" s="97"/>
      <c r="C54" s="95" t="s">
        <v>462</v>
      </c>
      <c r="D54" s="250">
        <v>0.05</v>
      </c>
      <c r="E54" s="682">
        <f>E52/E10</f>
        <v>6.52835104983676E-2</v>
      </c>
      <c r="F54" s="682"/>
    </row>
    <row r="55" spans="1:16" ht="31">
      <c r="A55" s="106"/>
      <c r="B55" s="97" t="s">
        <v>495</v>
      </c>
      <c r="C55" s="95" t="s">
        <v>461</v>
      </c>
      <c r="D55" s="251">
        <f t="shared" ref="D55:F56" si="0">D51/D11</f>
        <v>5.1294530463333707</v>
      </c>
      <c r="E55" s="252">
        <f t="shared" si="0"/>
        <v>6.1940979872141355</v>
      </c>
      <c r="F55" s="252">
        <f t="shared" si="0"/>
        <v>6.5850764981469796</v>
      </c>
      <c r="G55" s="129"/>
      <c r="H55" s="129"/>
      <c r="I55" s="129"/>
      <c r="J55" s="129"/>
      <c r="K55" s="129"/>
    </row>
    <row r="56" spans="1:16" ht="14.5">
      <c r="A56" s="106"/>
      <c r="B56" s="97"/>
      <c r="C56" s="95" t="s">
        <v>462</v>
      </c>
      <c r="D56" s="251">
        <f t="shared" si="0"/>
        <v>0.87498193864794294</v>
      </c>
      <c r="E56" s="252">
        <f t="shared" si="0"/>
        <v>1.029118551031011</v>
      </c>
      <c r="F56" s="252">
        <f t="shared" si="0"/>
        <v>0.81417342974322082</v>
      </c>
    </row>
    <row r="57" spans="1:16" ht="14.5">
      <c r="A57" s="742" t="s">
        <v>229</v>
      </c>
      <c r="B57" s="105" t="s">
        <v>496</v>
      </c>
      <c r="C57" s="99"/>
      <c r="D57" s="253"/>
      <c r="E57" s="252"/>
      <c r="F57" s="222"/>
      <c r="I57" s="121"/>
      <c r="J57" s="121"/>
    </row>
    <row r="58" spans="1:16" ht="15" customHeight="1">
      <c r="A58" s="745"/>
      <c r="B58" s="128" t="s">
        <v>497</v>
      </c>
      <c r="C58" s="95" t="s">
        <v>461</v>
      </c>
      <c r="D58" s="203">
        <v>17076026</v>
      </c>
      <c r="E58" s="259">
        <v>19226683.688300781</v>
      </c>
      <c r="F58" s="212">
        <v>17407895.911373947</v>
      </c>
      <c r="I58" s="121"/>
      <c r="J58" s="121"/>
    </row>
    <row r="59" spans="1:16" ht="14.5">
      <c r="A59" s="106"/>
      <c r="B59" s="97"/>
      <c r="C59" s="95" t="s">
        <v>462</v>
      </c>
      <c r="D59" s="211">
        <v>2832288</v>
      </c>
      <c r="E59" s="225">
        <v>3927174</v>
      </c>
      <c r="F59" s="254">
        <f xml:space="preserve"> 854136</f>
        <v>854136</v>
      </c>
    </row>
    <row r="60" spans="1:16" ht="14.5">
      <c r="A60" s="742" t="s">
        <v>498</v>
      </c>
      <c r="B60" s="105" t="s">
        <v>499</v>
      </c>
      <c r="C60" s="105"/>
      <c r="D60" s="213"/>
      <c r="E60" s="670"/>
      <c r="F60" s="255"/>
      <c r="H60" s="121"/>
      <c r="I60" s="121"/>
      <c r="J60" s="121"/>
    </row>
    <row r="61" spans="1:16" ht="14.5">
      <c r="A61" s="744"/>
      <c r="B61" s="104" t="s">
        <v>500</v>
      </c>
      <c r="C61" s="95" t="s">
        <v>461</v>
      </c>
      <c r="D61" s="211">
        <v>9751387</v>
      </c>
      <c r="E61" s="225">
        <v>5866870</v>
      </c>
      <c r="F61" s="256"/>
      <c r="H61" s="121"/>
      <c r="I61" s="121"/>
      <c r="J61" s="121"/>
    </row>
    <row r="62" spans="1:16" ht="14.5">
      <c r="A62" s="744"/>
      <c r="B62" s="97"/>
      <c r="C62" s="95" t="s">
        <v>462</v>
      </c>
      <c r="D62" s="211">
        <v>13713824</v>
      </c>
      <c r="E62" s="225">
        <v>8994209</v>
      </c>
      <c r="F62" s="244"/>
    </row>
    <row r="63" spans="1:16" ht="15" customHeight="1">
      <c r="A63" s="744"/>
      <c r="B63" s="104" t="s">
        <v>501</v>
      </c>
      <c r="C63" s="95" t="s">
        <v>461</v>
      </c>
      <c r="D63" s="211">
        <v>31387797</v>
      </c>
      <c r="E63" s="225">
        <v>27166727</v>
      </c>
      <c r="F63" s="212">
        <v>24950027.601679198</v>
      </c>
      <c r="G63" s="126"/>
      <c r="J63" s="121"/>
      <c r="P63" s="121"/>
    </row>
    <row r="64" spans="1:16" ht="14.5">
      <c r="A64" s="744"/>
      <c r="B64" s="97"/>
      <c r="C64" s="95" t="s">
        <v>462</v>
      </c>
      <c r="D64" s="211">
        <v>18805706</v>
      </c>
      <c r="E64" s="225">
        <v>30081488</v>
      </c>
      <c r="F64" s="254">
        <f>552600+18604982</f>
        <v>19157582</v>
      </c>
    </row>
    <row r="65" spans="1:16" ht="15" customHeight="1">
      <c r="A65" s="745"/>
      <c r="B65" s="104" t="s">
        <v>502</v>
      </c>
      <c r="C65" s="95" t="s">
        <v>461</v>
      </c>
      <c r="D65" s="223">
        <v>0.71</v>
      </c>
      <c r="E65" s="672">
        <v>0.67</v>
      </c>
      <c r="F65" s="257">
        <v>0.62</v>
      </c>
      <c r="I65" s="121"/>
      <c r="J65" s="121"/>
    </row>
    <row r="66" spans="1:16" ht="14.5">
      <c r="A66" s="106"/>
      <c r="B66" s="97"/>
      <c r="C66" s="95" t="s">
        <v>462</v>
      </c>
      <c r="D66" s="223">
        <v>0.89</v>
      </c>
      <c r="E66" s="672">
        <v>0.70099999999999996</v>
      </c>
      <c r="F66" s="258">
        <f>( 17967074)/F64</f>
        <v>0.93785708446921956</v>
      </c>
    </row>
    <row r="67" spans="1:16" ht="15" thickBot="1">
      <c r="A67" s="746" t="s">
        <v>503</v>
      </c>
      <c r="B67" s="746"/>
      <c r="C67" s="125"/>
      <c r="D67" s="241"/>
      <c r="E67" s="679"/>
      <c r="F67" s="219"/>
      <c r="I67" s="121"/>
      <c r="J67" s="121"/>
    </row>
    <row r="68" spans="1:16" ht="14.5">
      <c r="A68" s="740" t="s">
        <v>504</v>
      </c>
      <c r="B68" s="124" t="s">
        <v>505</v>
      </c>
      <c r="C68" s="124"/>
      <c r="D68" s="201"/>
      <c r="E68" s="668"/>
      <c r="F68" s="221"/>
    </row>
    <row r="69" spans="1:16" ht="15" customHeight="1">
      <c r="A69" s="744"/>
      <c r="B69" s="104" t="s">
        <v>506</v>
      </c>
      <c r="C69" s="95" t="s">
        <v>461</v>
      </c>
      <c r="D69" s="211">
        <v>42561407</v>
      </c>
      <c r="E69" s="225">
        <v>47755237</v>
      </c>
      <c r="F69" s="212">
        <v>39937031.579999998</v>
      </c>
      <c r="J69" s="121"/>
    </row>
    <row r="70" spans="1:16" ht="15" customHeight="1">
      <c r="A70" s="744"/>
      <c r="B70" s="104"/>
      <c r="C70" s="95" t="s">
        <v>462</v>
      </c>
      <c r="D70" s="211">
        <v>73699232</v>
      </c>
      <c r="E70" s="225">
        <v>65361634</v>
      </c>
      <c r="F70" s="259"/>
      <c r="J70" s="121"/>
    </row>
    <row r="71" spans="1:16" ht="15" customHeight="1">
      <c r="A71" s="744"/>
      <c r="B71" s="104" t="s">
        <v>507</v>
      </c>
      <c r="C71" s="95" t="s">
        <v>461</v>
      </c>
      <c r="D71" s="211">
        <v>15413912</v>
      </c>
      <c r="E71" s="225">
        <v>12671594</v>
      </c>
      <c r="F71" s="212">
        <v>13076790.1</v>
      </c>
      <c r="J71" s="121"/>
      <c r="M71" s="121"/>
    </row>
    <row r="72" spans="1:16" ht="15" customHeight="1">
      <c r="A72" s="744"/>
      <c r="B72" s="104"/>
      <c r="C72" s="95" t="s">
        <v>462</v>
      </c>
      <c r="D72" s="226">
        <f>'Materials, Tailings &amp; Waste '!L39</f>
        <v>25167046</v>
      </c>
      <c r="E72" s="225">
        <v>24025600</v>
      </c>
      <c r="F72" s="212">
        <v>34835461.409999996</v>
      </c>
      <c r="J72" s="121"/>
    </row>
    <row r="73" spans="1:16" ht="15" customHeight="1">
      <c r="A73" s="744"/>
      <c r="B73" s="104" t="s">
        <v>508</v>
      </c>
      <c r="C73" s="95" t="s">
        <v>461</v>
      </c>
      <c r="D73" s="226">
        <v>57975319</v>
      </c>
      <c r="E73" s="225">
        <v>60426831</v>
      </c>
      <c r="F73" s="212">
        <v>53013821.68</v>
      </c>
      <c r="M73" s="123"/>
    </row>
    <row r="74" spans="1:16" ht="15" customHeight="1">
      <c r="A74" s="744"/>
      <c r="B74" s="104"/>
      <c r="C74" s="95" t="s">
        <v>462</v>
      </c>
      <c r="D74" s="211">
        <v>99851925</v>
      </c>
      <c r="E74" s="225">
        <f>E70+E72</f>
        <v>89387234</v>
      </c>
      <c r="F74" s="225"/>
      <c r="J74" s="121"/>
    </row>
    <row r="75" spans="1:16" ht="15" customHeight="1">
      <c r="A75" s="745"/>
      <c r="B75" s="104" t="s">
        <v>509</v>
      </c>
      <c r="C75" s="95" t="s">
        <v>461</v>
      </c>
      <c r="D75" s="223">
        <v>0.2646</v>
      </c>
      <c r="E75" s="672">
        <v>0.32</v>
      </c>
      <c r="F75" s="257">
        <v>0.28999999999999998</v>
      </c>
      <c r="J75" s="121"/>
      <c r="P75" s="121"/>
    </row>
    <row r="76" spans="1:16" ht="15" customHeight="1">
      <c r="A76" s="106"/>
      <c r="B76" s="104"/>
      <c r="C76" s="95" t="s">
        <v>462</v>
      </c>
      <c r="D76" s="223">
        <v>8.6E-3</v>
      </c>
      <c r="E76" s="672">
        <f>(41624.4)/E72</f>
        <v>1.7325019978689398E-3</v>
      </c>
      <c r="F76" s="257">
        <v>1.6999999999999999E-3</v>
      </c>
      <c r="J76" s="121"/>
    </row>
    <row r="77" spans="1:16" ht="14.5">
      <c r="A77" s="742" t="s">
        <v>510</v>
      </c>
      <c r="B77" s="105" t="s">
        <v>511</v>
      </c>
      <c r="C77" s="105"/>
      <c r="D77" s="213"/>
      <c r="E77" s="670"/>
      <c r="F77" s="222"/>
      <c r="P77" s="123"/>
    </row>
    <row r="78" spans="1:16" ht="14.5">
      <c r="A78" s="744"/>
      <c r="B78" s="120" t="s">
        <v>512</v>
      </c>
      <c r="C78" s="95" t="s">
        <v>461</v>
      </c>
      <c r="D78" s="211">
        <v>6662</v>
      </c>
      <c r="E78" s="225">
        <v>5087</v>
      </c>
      <c r="F78" s="260">
        <v>6024.85</v>
      </c>
    </row>
    <row r="79" spans="1:16" ht="14.5">
      <c r="A79" s="744"/>
      <c r="B79" s="120"/>
      <c r="C79" s="95" t="s">
        <v>462</v>
      </c>
      <c r="D79" s="211">
        <v>2718</v>
      </c>
      <c r="E79" s="225">
        <v>3080</v>
      </c>
      <c r="F79" s="261"/>
    </row>
    <row r="80" spans="1:16" ht="29">
      <c r="A80" s="744"/>
      <c r="B80" s="122" t="s">
        <v>513</v>
      </c>
      <c r="C80" s="95" t="s">
        <v>461</v>
      </c>
      <c r="D80" s="211">
        <v>24451</v>
      </c>
      <c r="E80" s="225">
        <v>17776</v>
      </c>
      <c r="F80" s="225">
        <v>23441.547200000001</v>
      </c>
    </row>
    <row r="81" spans="1:13" ht="14.5">
      <c r="A81" s="744"/>
      <c r="B81" s="120"/>
      <c r="C81" s="95" t="s">
        <v>462</v>
      </c>
      <c r="D81" s="211">
        <v>55613</v>
      </c>
      <c r="E81" s="225">
        <v>43039</v>
      </c>
      <c r="F81" s="261"/>
    </row>
    <row r="82" spans="1:13" ht="14.5">
      <c r="A82" s="744"/>
      <c r="B82" s="122" t="s">
        <v>514</v>
      </c>
      <c r="C82" s="95" t="s">
        <v>461</v>
      </c>
      <c r="D82" s="223">
        <v>0.44990000000000002</v>
      </c>
      <c r="E82" s="672">
        <v>0.49476822682268229</v>
      </c>
      <c r="F82" s="262">
        <v>0.39603431978244169</v>
      </c>
    </row>
    <row r="83" spans="1:13" ht="14.5">
      <c r="A83" s="744"/>
      <c r="B83" s="120"/>
      <c r="C83" s="95" t="s">
        <v>462</v>
      </c>
      <c r="D83" s="223">
        <v>0.1736</v>
      </c>
      <c r="E83" s="672">
        <v>0.16</v>
      </c>
      <c r="F83" s="261"/>
    </row>
    <row r="84" spans="1:13" ht="14.5">
      <c r="A84" s="745"/>
      <c r="B84" s="122" t="s">
        <v>515</v>
      </c>
      <c r="C84" s="95" t="s">
        <v>461</v>
      </c>
      <c r="D84" s="211">
        <v>31113</v>
      </c>
      <c r="E84" s="225">
        <v>22863</v>
      </c>
      <c r="F84" s="237">
        <v>29466.397199999999</v>
      </c>
      <c r="M84" s="121"/>
    </row>
    <row r="85" spans="1:13" ht="14.5">
      <c r="A85" s="97"/>
      <c r="B85" s="120"/>
      <c r="C85" s="95" t="s">
        <v>462</v>
      </c>
      <c r="D85" s="211">
        <v>58331</v>
      </c>
      <c r="E85" s="225">
        <v>46119</v>
      </c>
      <c r="F85" s="261"/>
    </row>
    <row r="86" spans="1:13" ht="14.5">
      <c r="A86" s="108" t="s">
        <v>264</v>
      </c>
      <c r="B86" s="99" t="s">
        <v>516</v>
      </c>
      <c r="C86" s="95" t="s">
        <v>461</v>
      </c>
      <c r="D86" s="211">
        <f>D84+D73</f>
        <v>58006432</v>
      </c>
      <c r="E86" s="225">
        <v>60449694</v>
      </c>
      <c r="F86" s="263">
        <v>55114165.077199996</v>
      </c>
      <c r="M86" s="121"/>
    </row>
    <row r="87" spans="1:13" ht="14.5">
      <c r="A87" s="97"/>
      <c r="B87" s="120"/>
      <c r="C87" s="95" t="s">
        <v>462</v>
      </c>
      <c r="D87" s="211">
        <f>D85+D74</f>
        <v>99910256</v>
      </c>
      <c r="E87" s="225">
        <f>E86+E74</f>
        <v>149836928</v>
      </c>
      <c r="F87" s="225"/>
    </row>
    <row r="88" spans="1:13" ht="15" thickBot="1">
      <c r="A88" s="747" t="s">
        <v>274</v>
      </c>
      <c r="B88" s="747"/>
      <c r="C88" s="119"/>
      <c r="D88" s="264"/>
      <c r="E88" s="683"/>
      <c r="F88" s="265"/>
    </row>
    <row r="89" spans="1:13" ht="14.5">
      <c r="A89" s="740" t="s">
        <v>267</v>
      </c>
      <c r="B89" s="118" t="s">
        <v>268</v>
      </c>
      <c r="C89" s="118"/>
      <c r="D89" s="266"/>
      <c r="E89" s="684"/>
      <c r="F89" s="243"/>
    </row>
    <row r="90" spans="1:13" ht="14.25" customHeight="1">
      <c r="A90" s="744"/>
      <c r="B90" s="104" t="s">
        <v>517</v>
      </c>
      <c r="C90" s="95" t="s">
        <v>461</v>
      </c>
      <c r="D90" s="213">
        <v>0</v>
      </c>
      <c r="E90" s="670">
        <v>0</v>
      </c>
      <c r="F90" s="255">
        <v>0</v>
      </c>
    </row>
    <row r="91" spans="1:13" ht="14.25" customHeight="1">
      <c r="A91" s="744"/>
      <c r="B91" s="104"/>
      <c r="C91" s="95" t="s">
        <v>462</v>
      </c>
      <c r="D91" s="213">
        <v>0</v>
      </c>
      <c r="E91" s="670">
        <v>0</v>
      </c>
      <c r="F91" s="255">
        <v>0</v>
      </c>
    </row>
    <row r="92" spans="1:13" ht="14.25" customHeight="1">
      <c r="A92" s="745"/>
      <c r="B92" s="97" t="s">
        <v>518</v>
      </c>
      <c r="C92" s="95" t="s">
        <v>461</v>
      </c>
      <c r="D92" s="229">
        <v>0</v>
      </c>
      <c r="E92" s="674">
        <v>0</v>
      </c>
      <c r="F92" s="267">
        <v>0</v>
      </c>
    </row>
    <row r="93" spans="1:13" ht="14.25" customHeight="1">
      <c r="A93" s="106"/>
      <c r="B93" s="97"/>
      <c r="C93" s="95" t="s">
        <v>462</v>
      </c>
      <c r="D93" s="229">
        <v>0</v>
      </c>
      <c r="E93" s="674">
        <v>0</v>
      </c>
      <c r="F93" s="267">
        <v>0</v>
      </c>
    </row>
    <row r="94" spans="1:13" ht="14.5">
      <c r="A94" s="742" t="s">
        <v>275</v>
      </c>
      <c r="B94" s="105" t="s">
        <v>519</v>
      </c>
      <c r="C94" s="105"/>
      <c r="D94" s="213"/>
      <c r="E94" s="670"/>
      <c r="F94" s="255"/>
    </row>
    <row r="95" spans="1:13" ht="15" customHeight="1">
      <c r="A95" s="744"/>
      <c r="B95" s="116" t="s">
        <v>520</v>
      </c>
      <c r="C95" s="95" t="s">
        <v>461</v>
      </c>
      <c r="D95" s="268">
        <v>0</v>
      </c>
      <c r="E95" s="685">
        <v>0</v>
      </c>
      <c r="F95" s="255">
        <v>0</v>
      </c>
    </row>
    <row r="96" spans="1:13" ht="14.25" customHeight="1">
      <c r="A96" s="744"/>
      <c r="B96" s="97"/>
      <c r="C96" s="95" t="s">
        <v>462</v>
      </c>
      <c r="D96" s="229">
        <v>1</v>
      </c>
      <c r="E96" s="674">
        <v>0</v>
      </c>
      <c r="F96" s="267">
        <v>0</v>
      </c>
    </row>
    <row r="97" spans="1:6" ht="15" customHeight="1">
      <c r="A97" s="745"/>
      <c r="B97" s="116" t="s">
        <v>521</v>
      </c>
      <c r="C97" s="95" t="s">
        <v>461</v>
      </c>
      <c r="D97" s="268">
        <v>0</v>
      </c>
      <c r="E97" s="685">
        <v>0</v>
      </c>
      <c r="F97" s="269">
        <v>0</v>
      </c>
    </row>
    <row r="98" spans="1:6" ht="14.25" customHeight="1">
      <c r="A98" s="106"/>
      <c r="B98" s="97"/>
      <c r="C98" s="95" t="s">
        <v>462</v>
      </c>
      <c r="D98" s="227">
        <v>16255</v>
      </c>
      <c r="E98" s="674">
        <v>0</v>
      </c>
      <c r="F98" s="267">
        <v>0</v>
      </c>
    </row>
    <row r="99" spans="1:6" ht="15" thickBot="1">
      <c r="A99" s="748" t="s">
        <v>522</v>
      </c>
      <c r="B99" s="748"/>
      <c r="C99" s="115"/>
      <c r="D99" s="270"/>
      <c r="E99" s="686"/>
      <c r="F99" s="271"/>
    </row>
    <row r="100" spans="1:6" ht="14.5">
      <c r="A100" s="749" t="s">
        <v>523</v>
      </c>
      <c r="B100" s="749"/>
      <c r="C100" s="114"/>
      <c r="D100" s="272"/>
      <c r="E100" s="687"/>
      <c r="F100" s="221"/>
    </row>
    <row r="101" spans="1:6" ht="14.5">
      <c r="A101" s="742" t="s">
        <v>524</v>
      </c>
      <c r="B101" s="105" t="s">
        <v>525</v>
      </c>
      <c r="C101" s="95" t="s">
        <v>461</v>
      </c>
      <c r="D101" s="211">
        <v>10008</v>
      </c>
      <c r="E101" s="225">
        <v>8976</v>
      </c>
      <c r="F101" s="212">
        <v>8774</v>
      </c>
    </row>
    <row r="102" spans="1:6" ht="14.5">
      <c r="A102" s="744"/>
      <c r="B102" s="105"/>
      <c r="C102" s="95" t="s">
        <v>462</v>
      </c>
      <c r="D102" s="211">
        <v>4293</v>
      </c>
      <c r="E102" s="225">
        <v>4290</v>
      </c>
      <c r="F102" s="259" t="s">
        <v>526</v>
      </c>
    </row>
    <row r="103" spans="1:6" ht="15" customHeight="1">
      <c r="A103" s="744"/>
      <c r="B103" s="104" t="s">
        <v>527</v>
      </c>
      <c r="C103" s="95" t="s">
        <v>461</v>
      </c>
      <c r="D103" s="211">
        <v>3776</v>
      </c>
      <c r="E103" s="225">
        <v>3216</v>
      </c>
      <c r="F103" s="212">
        <v>2922</v>
      </c>
    </row>
    <row r="104" spans="1:6" ht="15" customHeight="1">
      <c r="A104" s="744"/>
      <c r="B104" s="104"/>
      <c r="C104" s="95" t="s">
        <v>462</v>
      </c>
      <c r="D104" s="211">
        <v>1378</v>
      </c>
      <c r="E104" s="225">
        <v>913</v>
      </c>
      <c r="F104" s="212"/>
    </row>
    <row r="105" spans="1:6" ht="15" customHeight="1">
      <c r="A105" s="744"/>
      <c r="B105" s="104" t="s">
        <v>528</v>
      </c>
      <c r="C105" s="95" t="s">
        <v>461</v>
      </c>
      <c r="D105" s="211">
        <v>6232</v>
      </c>
      <c r="E105" s="225">
        <v>5760</v>
      </c>
      <c r="F105" s="212">
        <v>5852</v>
      </c>
    </row>
    <row r="106" spans="1:6" ht="15" customHeight="1">
      <c r="A106" s="744"/>
      <c r="B106" s="104"/>
      <c r="C106" s="95" t="s">
        <v>462</v>
      </c>
      <c r="D106" s="211">
        <v>2915</v>
      </c>
      <c r="E106" s="225">
        <v>2542</v>
      </c>
      <c r="F106" s="212"/>
    </row>
    <row r="107" spans="1:6" ht="14.5">
      <c r="A107" s="745"/>
      <c r="B107" s="113" t="s">
        <v>529</v>
      </c>
      <c r="C107" s="95" t="s">
        <v>461</v>
      </c>
      <c r="D107" s="273">
        <f>D103/D101</f>
        <v>0.37729816147082335</v>
      </c>
      <c r="E107" s="688">
        <v>0.35828877005347592</v>
      </c>
      <c r="F107" s="257">
        <v>0.33302940506040574</v>
      </c>
    </row>
    <row r="108" spans="1:6" ht="15" customHeight="1">
      <c r="A108" s="97"/>
      <c r="B108" s="104"/>
      <c r="C108" s="95" t="s">
        <v>462</v>
      </c>
      <c r="D108" s="273">
        <f>D104/D102</f>
        <v>0.32098765432098764</v>
      </c>
      <c r="E108" s="672">
        <v>0.26</v>
      </c>
      <c r="F108" s="212"/>
    </row>
    <row r="109" spans="1:6" ht="14.5">
      <c r="A109" s="750" t="s">
        <v>530</v>
      </c>
      <c r="B109" s="750"/>
      <c r="C109" s="109"/>
      <c r="D109" s="274"/>
      <c r="E109" s="689"/>
      <c r="F109" s="230"/>
    </row>
    <row r="110" spans="1:6" ht="14.5">
      <c r="A110" s="742" t="s">
        <v>320</v>
      </c>
      <c r="B110" s="99" t="s">
        <v>531</v>
      </c>
      <c r="C110" s="95" t="s">
        <v>461</v>
      </c>
      <c r="D110" s="275">
        <v>0.15</v>
      </c>
      <c r="E110" s="690">
        <v>0.15</v>
      </c>
      <c r="F110" s="276">
        <v>0.16</v>
      </c>
    </row>
    <row r="111" spans="1:6" ht="14.5">
      <c r="A111" s="744"/>
      <c r="B111" s="99"/>
      <c r="C111" s="95" t="s">
        <v>462</v>
      </c>
      <c r="D111" s="275">
        <v>0.14000000000000001</v>
      </c>
      <c r="E111" s="690">
        <v>0.1</v>
      </c>
      <c r="F111" s="276">
        <v>0.13700000000000001</v>
      </c>
    </row>
    <row r="112" spans="1:6" ht="16.5">
      <c r="A112" s="744"/>
      <c r="B112" s="112" t="s">
        <v>532</v>
      </c>
      <c r="C112" s="95" t="s">
        <v>461</v>
      </c>
      <c r="D112" s="277">
        <v>0.33</v>
      </c>
      <c r="E112" s="688">
        <v>0.3</v>
      </c>
      <c r="F112" s="257">
        <v>0.3</v>
      </c>
    </row>
    <row r="113" spans="1:9" ht="16.5">
      <c r="A113" s="106"/>
      <c r="B113" s="110" t="s">
        <v>533</v>
      </c>
      <c r="C113" s="95" t="s">
        <v>461</v>
      </c>
      <c r="D113" s="273">
        <v>0.13</v>
      </c>
      <c r="E113" s="279">
        <v>0.08</v>
      </c>
      <c r="F113" s="276">
        <v>0.2</v>
      </c>
    </row>
    <row r="114" spans="1:9" ht="14.5">
      <c r="A114" s="106"/>
      <c r="B114" s="111" t="s">
        <v>534</v>
      </c>
      <c r="C114" s="95" t="s">
        <v>461</v>
      </c>
      <c r="D114" s="278">
        <v>0.19</v>
      </c>
      <c r="E114" s="279">
        <v>0.16</v>
      </c>
      <c r="F114" s="279"/>
    </row>
    <row r="115" spans="1:9" ht="14.5">
      <c r="A115" s="106"/>
      <c r="B115" s="99"/>
      <c r="C115" s="95" t="s">
        <v>462</v>
      </c>
      <c r="D115" s="275">
        <v>0.23</v>
      </c>
      <c r="E115" s="690">
        <v>0.16</v>
      </c>
      <c r="F115" s="276">
        <v>0.15</v>
      </c>
    </row>
    <row r="116" spans="1:9" ht="16.5">
      <c r="A116" s="97"/>
      <c r="B116" s="110" t="s">
        <v>535</v>
      </c>
      <c r="C116" s="95" t="s">
        <v>461</v>
      </c>
      <c r="D116" s="273">
        <v>0.17</v>
      </c>
      <c r="E116" s="279">
        <v>0.1</v>
      </c>
      <c r="F116" s="276">
        <v>0</v>
      </c>
    </row>
    <row r="117" spans="1:9" ht="16.5">
      <c r="A117" s="97"/>
      <c r="B117" s="110" t="s">
        <v>536</v>
      </c>
      <c r="C117" s="95" t="s">
        <v>461</v>
      </c>
      <c r="D117" s="273">
        <v>0.2</v>
      </c>
      <c r="E117" s="279">
        <v>0.08</v>
      </c>
      <c r="F117" s="279"/>
    </row>
    <row r="118" spans="1:9" ht="14.5">
      <c r="A118" s="750" t="s">
        <v>537</v>
      </c>
      <c r="B118" s="750"/>
      <c r="C118" s="109"/>
      <c r="D118" s="274"/>
      <c r="E118" s="689"/>
      <c r="F118" s="280"/>
    </row>
    <row r="119" spans="1:9" ht="29.5" customHeight="1">
      <c r="A119" s="742" t="s">
        <v>279</v>
      </c>
      <c r="B119" s="96" t="s">
        <v>538</v>
      </c>
      <c r="C119" s="95" t="s">
        <v>461</v>
      </c>
      <c r="D119" s="281">
        <v>572</v>
      </c>
      <c r="E119" s="691">
        <v>411</v>
      </c>
      <c r="F119" s="282">
        <v>507</v>
      </c>
      <c r="G119" s="94"/>
      <c r="H119" s="94"/>
      <c r="I119" s="94"/>
    </row>
    <row r="120" spans="1:9" ht="29.5" customHeight="1">
      <c r="A120" s="744"/>
      <c r="B120" s="96"/>
      <c r="C120" s="95" t="s">
        <v>462</v>
      </c>
      <c r="D120" s="281">
        <v>427</v>
      </c>
      <c r="E120" s="691">
        <v>360</v>
      </c>
      <c r="F120" s="282"/>
      <c r="G120" s="94"/>
      <c r="H120" s="94"/>
      <c r="I120" s="94"/>
    </row>
    <row r="121" spans="1:9" ht="33.65" customHeight="1">
      <c r="A121" s="744"/>
      <c r="B121" s="107" t="s">
        <v>539</v>
      </c>
      <c r="C121" s="95" t="s">
        <v>461</v>
      </c>
      <c r="D121" s="283">
        <v>0.1</v>
      </c>
      <c r="E121" s="692">
        <v>7.5999999999999998E-2</v>
      </c>
      <c r="F121" s="284">
        <v>9.6000000000000002E-2</v>
      </c>
    </row>
    <row r="122" spans="1:9" ht="29.5" customHeight="1">
      <c r="A122" s="744"/>
      <c r="B122" s="96"/>
      <c r="C122" s="95" t="s">
        <v>462</v>
      </c>
      <c r="D122" s="285">
        <v>0.151</v>
      </c>
      <c r="E122" s="693">
        <v>0.14199999999999999</v>
      </c>
      <c r="F122" s="282"/>
      <c r="G122" s="94"/>
      <c r="H122" s="94"/>
      <c r="I122" s="94"/>
    </row>
    <row r="123" spans="1:9" ht="14.5">
      <c r="A123" s="744"/>
      <c r="B123" s="105" t="s">
        <v>540</v>
      </c>
      <c r="C123" s="105"/>
      <c r="D123" s="236"/>
      <c r="E123" s="237"/>
      <c r="F123" s="286"/>
    </row>
    <row r="124" spans="1:9" ht="26.5" customHeight="1">
      <c r="A124" s="745"/>
      <c r="B124" s="104" t="s">
        <v>541</v>
      </c>
      <c r="C124" s="95" t="s">
        <v>461</v>
      </c>
      <c r="D124" s="287">
        <v>28</v>
      </c>
      <c r="E124" s="694">
        <v>29</v>
      </c>
      <c r="F124" s="286">
        <v>47</v>
      </c>
      <c r="G124" s="103"/>
      <c r="H124" s="103"/>
    </row>
    <row r="125" spans="1:9" ht="29.5" customHeight="1">
      <c r="A125" s="97"/>
      <c r="B125" s="96"/>
      <c r="C125" s="95" t="s">
        <v>462</v>
      </c>
      <c r="D125" s="281">
        <v>40</v>
      </c>
      <c r="E125" s="691">
        <v>43</v>
      </c>
      <c r="F125" s="282"/>
      <c r="G125" s="94"/>
      <c r="H125" s="94"/>
      <c r="I125" s="94"/>
    </row>
    <row r="126" spans="1:9" ht="26.5" customHeight="1">
      <c r="A126" s="104" t="s">
        <v>542</v>
      </c>
      <c r="B126" s="99" t="s">
        <v>543</v>
      </c>
      <c r="C126" s="95" t="s">
        <v>461</v>
      </c>
      <c r="D126" s="281">
        <v>0</v>
      </c>
      <c r="E126" s="691">
        <v>0</v>
      </c>
      <c r="F126" s="282">
        <v>0</v>
      </c>
      <c r="G126" s="103"/>
      <c r="H126" s="103"/>
    </row>
    <row r="127" spans="1:9" ht="29.5" customHeight="1">
      <c r="A127" s="97"/>
      <c r="B127" s="96"/>
      <c r="C127" s="95" t="s">
        <v>462</v>
      </c>
      <c r="D127" s="281">
        <v>0</v>
      </c>
      <c r="E127" s="691">
        <v>0</v>
      </c>
      <c r="F127" s="282">
        <v>0</v>
      </c>
      <c r="G127" s="94"/>
      <c r="H127" s="94"/>
      <c r="I127" s="94"/>
    </row>
    <row r="128" spans="1:9" ht="15" thickBot="1">
      <c r="A128" s="752" t="s">
        <v>544</v>
      </c>
      <c r="B128" s="752"/>
      <c r="C128" s="102"/>
      <c r="D128" s="288"/>
      <c r="E128" s="695"/>
      <c r="F128" s="289"/>
    </row>
    <row r="129" spans="1:9" ht="14.5">
      <c r="A129" s="753" t="s">
        <v>545</v>
      </c>
      <c r="B129" s="753"/>
      <c r="C129" s="101"/>
      <c r="D129" s="290"/>
      <c r="E129" s="696"/>
      <c r="F129" s="291"/>
    </row>
    <row r="130" spans="1:9" ht="29">
      <c r="A130" s="100" t="s">
        <v>192</v>
      </c>
      <c r="B130" s="99" t="s">
        <v>546</v>
      </c>
      <c r="C130" s="99"/>
      <c r="D130" s="292"/>
      <c r="E130" s="697"/>
      <c r="F130" s="293"/>
    </row>
    <row r="131" spans="1:9" ht="15" customHeight="1">
      <c r="B131" s="192" t="s">
        <v>547</v>
      </c>
      <c r="C131" s="95" t="s">
        <v>461</v>
      </c>
      <c r="D131" s="294">
        <v>0.54</v>
      </c>
      <c r="E131" s="698">
        <v>0.55000000000000004</v>
      </c>
      <c r="F131" s="295">
        <v>0.59</v>
      </c>
    </row>
    <row r="132" spans="1:9" ht="29.5" customHeight="1">
      <c r="A132" s="97"/>
      <c r="B132" s="96"/>
      <c r="C132" s="95" t="s">
        <v>462</v>
      </c>
      <c r="D132" s="296">
        <v>0.33</v>
      </c>
      <c r="E132" s="699"/>
      <c r="F132" s="282"/>
      <c r="G132" s="94"/>
      <c r="H132" s="94"/>
      <c r="I132" s="94"/>
    </row>
    <row r="133" spans="1:9" ht="22.5" customHeight="1">
      <c r="A133" s="87" t="s">
        <v>548</v>
      </c>
      <c r="B133" s="93"/>
      <c r="C133" s="93"/>
      <c r="D133" s="92"/>
      <c r="E133" s="92"/>
      <c r="F133" s="91"/>
    </row>
    <row r="134" spans="1:9" ht="26.5" customHeight="1">
      <c r="A134" s="199" t="s">
        <v>549</v>
      </c>
      <c r="E134" s="89"/>
    </row>
    <row r="135" spans="1:9" ht="16.5">
      <c r="A135" s="136" t="s">
        <v>550</v>
      </c>
      <c r="E135" s="89"/>
    </row>
    <row r="136" spans="1:9">
      <c r="A136" s="751" t="s">
        <v>551</v>
      </c>
      <c r="B136" s="751"/>
      <c r="C136" s="751"/>
      <c r="D136" s="751"/>
      <c r="E136" s="751"/>
      <c r="F136" s="751"/>
    </row>
    <row r="137" spans="1:9">
      <c r="A137" s="87"/>
      <c r="E137" s="89"/>
    </row>
  </sheetData>
  <sheetProtection algorithmName="SHA-512" hashValue="sijusKsl/HtDRZ5+RotdYCHbUjCdiRDKTYoR1YdzwWU3fnk6Z2/UNEFvBo71cZeSXDVM21TSVnRqyLN1ViKWJQ==" saltValue="/vSU10pLRCHv8/RGOiTTHg==" spinCount="100000" sheet="1" objects="1" scenarios="1"/>
  <mergeCells count="29">
    <mergeCell ref="A136:F136"/>
    <mergeCell ref="A110:A112"/>
    <mergeCell ref="A118:B118"/>
    <mergeCell ref="A119:A124"/>
    <mergeCell ref="A128:B128"/>
    <mergeCell ref="A129:B129"/>
    <mergeCell ref="A94:A97"/>
    <mergeCell ref="A99:B99"/>
    <mergeCell ref="A100:B100"/>
    <mergeCell ref="A101:A107"/>
    <mergeCell ref="A109:B109"/>
    <mergeCell ref="A89:A92"/>
    <mergeCell ref="A23:A28"/>
    <mergeCell ref="A30:A33"/>
    <mergeCell ref="A41:A43"/>
    <mergeCell ref="A47:B47"/>
    <mergeCell ref="A48:A53"/>
    <mergeCell ref="A57:A58"/>
    <mergeCell ref="A60:A65"/>
    <mergeCell ref="A67:B67"/>
    <mergeCell ref="A68:A75"/>
    <mergeCell ref="A77:A84"/>
    <mergeCell ref="A88:B88"/>
    <mergeCell ref="A22:B22"/>
    <mergeCell ref="A5:F5"/>
    <mergeCell ref="A8:A12"/>
    <mergeCell ref="A13:B13"/>
    <mergeCell ref="A15:A19"/>
    <mergeCell ref="A21:B21"/>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P53"/>
  <sheetViews>
    <sheetView showGridLines="0" zoomScale="80" zoomScaleNormal="80" workbookViewId="0">
      <selection activeCell="I34" sqref="I34"/>
    </sheetView>
  </sheetViews>
  <sheetFormatPr defaultColWidth="9.25" defaultRowHeight="14"/>
  <cols>
    <col min="1" max="1" width="34.08203125" style="302" customWidth="1"/>
    <col min="2" max="2" width="22.5" style="302" customWidth="1"/>
    <col min="3" max="3" width="22.6640625" style="302" customWidth="1"/>
    <col min="4" max="6" width="19" style="302" customWidth="1"/>
    <col min="7" max="7" width="30.08203125" style="302" customWidth="1"/>
    <col min="8" max="8" width="19" style="302" customWidth="1"/>
    <col min="9" max="9" width="17.08203125" style="302" customWidth="1"/>
    <col min="10" max="10" width="16.5" style="302" customWidth="1"/>
    <col min="11" max="11" width="21.5" style="302" customWidth="1"/>
    <col min="12" max="12" width="14.75" style="302" customWidth="1"/>
    <col min="13" max="14" width="16.08203125" style="302" customWidth="1"/>
    <col min="15" max="15" width="15.83203125" style="302" customWidth="1"/>
    <col min="16" max="16" width="15.5" style="302" customWidth="1"/>
    <col min="17" max="16384" width="9.25" style="302"/>
  </cols>
  <sheetData>
    <row r="5" spans="1:16">
      <c r="C5" s="733"/>
    </row>
    <row r="7" spans="1:16" ht="18.5" thickBot="1">
      <c r="A7" s="297" t="s">
        <v>552</v>
      </c>
      <c r="B7" s="297"/>
      <c r="C7" s="298"/>
      <c r="D7" s="298"/>
      <c r="E7" s="299"/>
      <c r="F7" s="299"/>
      <c r="G7" s="299"/>
      <c r="H7" s="300"/>
      <c r="I7" s="300"/>
      <c r="J7" s="300"/>
      <c r="K7" s="300"/>
      <c r="L7" s="300"/>
      <c r="M7" s="300"/>
      <c r="N7" s="300"/>
      <c r="O7" s="300"/>
      <c r="P7" s="301"/>
    </row>
    <row r="8" spans="1:16" s="308" customFormat="1" ht="15" customHeight="1">
      <c r="A8" s="303" t="s">
        <v>553</v>
      </c>
      <c r="B8" s="303"/>
      <c r="C8" s="304"/>
      <c r="D8" s="305" t="s">
        <v>554</v>
      </c>
      <c r="E8" s="306" t="s">
        <v>555</v>
      </c>
      <c r="F8" s="306" t="s">
        <v>556</v>
      </c>
      <c r="G8" s="306" t="s">
        <v>557</v>
      </c>
      <c r="H8" s="307" t="s">
        <v>558</v>
      </c>
      <c r="I8" s="307" t="s">
        <v>559</v>
      </c>
      <c r="J8" s="307" t="s">
        <v>560</v>
      </c>
      <c r="K8" s="307" t="s">
        <v>561</v>
      </c>
      <c r="L8" s="307"/>
      <c r="M8" s="307" t="s">
        <v>562</v>
      </c>
      <c r="N8" s="307" t="s">
        <v>563</v>
      </c>
      <c r="O8" s="307" t="s">
        <v>564</v>
      </c>
    </row>
    <row r="9" spans="1:16" ht="15.65" customHeight="1">
      <c r="A9" s="309" t="s">
        <v>565</v>
      </c>
      <c r="B9" s="309"/>
      <c r="C9" s="310"/>
      <c r="D9" s="311">
        <v>13.5</v>
      </c>
      <c r="E9" s="311">
        <v>13.5</v>
      </c>
      <c r="F9" s="311">
        <v>12.25</v>
      </c>
      <c r="G9" s="311">
        <v>141.69999999999999</v>
      </c>
      <c r="H9" s="312">
        <v>172.87</v>
      </c>
      <c r="I9" s="312">
        <v>17.440000000000001</v>
      </c>
      <c r="J9" s="312">
        <v>16</v>
      </c>
      <c r="K9" s="312">
        <v>16</v>
      </c>
      <c r="L9" s="312"/>
      <c r="M9" s="312">
        <v>15</v>
      </c>
      <c r="N9" s="312">
        <v>15</v>
      </c>
      <c r="O9" s="312">
        <v>20.329999999999998</v>
      </c>
    </row>
    <row r="10" spans="1:16">
      <c r="A10" s="755" t="s">
        <v>566</v>
      </c>
      <c r="B10" s="755"/>
      <c r="C10" s="755"/>
      <c r="D10" s="314" t="s">
        <v>567</v>
      </c>
      <c r="E10" s="315" t="s">
        <v>568</v>
      </c>
      <c r="F10" s="316" t="s">
        <v>569</v>
      </c>
      <c r="G10" s="314" t="s">
        <v>570</v>
      </c>
      <c r="H10" s="314" t="s">
        <v>571</v>
      </c>
      <c r="I10" s="314" t="s">
        <v>572</v>
      </c>
      <c r="J10" s="314" t="s">
        <v>573</v>
      </c>
      <c r="K10" s="314" t="s">
        <v>574</v>
      </c>
      <c r="L10" s="314"/>
      <c r="M10" s="314" t="s">
        <v>574</v>
      </c>
      <c r="N10" s="314" t="s">
        <v>575</v>
      </c>
      <c r="O10" s="314" t="s">
        <v>576</v>
      </c>
    </row>
    <row r="11" spans="1:16" ht="14.5">
      <c r="A11" s="313" t="s">
        <v>577</v>
      </c>
      <c r="B11" s="313"/>
      <c r="C11" s="317"/>
      <c r="D11" s="312" t="s">
        <v>567</v>
      </c>
      <c r="E11" s="312" t="s">
        <v>568</v>
      </c>
      <c r="F11" s="312" t="s">
        <v>569</v>
      </c>
      <c r="G11" s="312" t="s">
        <v>570</v>
      </c>
      <c r="H11" s="312" t="s">
        <v>571</v>
      </c>
      <c r="I11" s="312" t="s">
        <v>572</v>
      </c>
      <c r="J11" s="312" t="s">
        <v>573</v>
      </c>
      <c r="K11" s="312" t="s">
        <v>574</v>
      </c>
      <c r="L11" s="312"/>
      <c r="M11" s="312" t="s">
        <v>574</v>
      </c>
      <c r="N11" s="312" t="s">
        <v>575</v>
      </c>
      <c r="O11" s="312" t="s">
        <v>576</v>
      </c>
    </row>
    <row r="13" spans="1:16" ht="18.5" thickBot="1">
      <c r="A13" s="297" t="s">
        <v>578</v>
      </c>
      <c r="B13" s="297"/>
      <c r="C13" s="298"/>
      <c r="D13" s="298"/>
      <c r="E13" s="299"/>
      <c r="F13" s="299"/>
      <c r="G13" s="299"/>
      <c r="H13" s="300"/>
      <c r="I13" s="300"/>
      <c r="J13" s="300"/>
      <c r="K13" s="300"/>
      <c r="L13" s="300"/>
      <c r="M13" s="300"/>
      <c r="N13" s="300"/>
      <c r="O13" s="300"/>
      <c r="P13" s="301"/>
    </row>
    <row r="14" spans="1:16" s="308" customFormat="1" ht="17.25" customHeight="1">
      <c r="A14" s="303" t="s">
        <v>579</v>
      </c>
      <c r="B14" s="303"/>
      <c r="C14" s="304"/>
      <c r="D14" s="305" t="s">
        <v>554</v>
      </c>
      <c r="E14" s="306" t="s">
        <v>555</v>
      </c>
      <c r="F14" s="306" t="s">
        <v>556</v>
      </c>
      <c r="G14" s="306" t="s">
        <v>557</v>
      </c>
      <c r="H14" s="307" t="s">
        <v>558</v>
      </c>
      <c r="I14" s="307" t="s">
        <v>559</v>
      </c>
      <c r="J14" s="307" t="s">
        <v>560</v>
      </c>
      <c r="K14" s="307" t="s">
        <v>561</v>
      </c>
      <c r="L14" s="307"/>
      <c r="M14" s="307" t="s">
        <v>562</v>
      </c>
      <c r="N14" s="307" t="s">
        <v>563</v>
      </c>
      <c r="O14" s="307" t="s">
        <v>564</v>
      </c>
    </row>
    <row r="15" spans="1:16" ht="14.5">
      <c r="A15" s="313" t="s">
        <v>580</v>
      </c>
      <c r="B15" s="313"/>
      <c r="C15" s="317"/>
      <c r="D15" s="318">
        <v>1</v>
      </c>
      <c r="E15" s="318">
        <v>1</v>
      </c>
      <c r="F15" s="318">
        <v>0.7142857142857143</v>
      </c>
      <c r="G15" s="318">
        <v>0</v>
      </c>
      <c r="H15" s="318">
        <v>0</v>
      </c>
      <c r="I15" s="319">
        <v>0</v>
      </c>
      <c r="J15" s="319">
        <v>0</v>
      </c>
      <c r="K15" s="319">
        <v>0</v>
      </c>
      <c r="L15" s="319"/>
      <c r="M15" s="319">
        <v>0.8</v>
      </c>
      <c r="N15" s="319">
        <v>0.6428571428571429</v>
      </c>
      <c r="O15" s="319">
        <v>1</v>
      </c>
    </row>
    <row r="16" spans="1:16">
      <c r="A16" s="320" t="s">
        <v>581</v>
      </c>
      <c r="B16" s="320"/>
    </row>
    <row r="17" spans="1:16">
      <c r="A17" s="320" t="s">
        <v>582</v>
      </c>
      <c r="B17" s="320"/>
    </row>
    <row r="19" spans="1:16" ht="18.5" thickBot="1">
      <c r="A19" s="297" t="s">
        <v>583</v>
      </c>
      <c r="B19" s="297"/>
      <c r="C19" s="298"/>
      <c r="D19" s="298"/>
      <c r="E19" s="299"/>
      <c r="F19" s="299"/>
      <c r="G19" s="299"/>
      <c r="H19" s="300"/>
      <c r="I19" s="300"/>
      <c r="J19" s="300"/>
      <c r="K19" s="300"/>
      <c r="L19" s="300"/>
      <c r="M19" s="300"/>
      <c r="N19" s="300"/>
      <c r="O19" s="300"/>
      <c r="P19" s="301"/>
    </row>
    <row r="20" spans="1:16" ht="15" customHeight="1">
      <c r="A20" s="303" t="s">
        <v>584</v>
      </c>
      <c r="B20" s="304" t="s">
        <v>585</v>
      </c>
      <c r="C20" s="304" t="s">
        <v>461</v>
      </c>
      <c r="D20" s="321" t="s">
        <v>554</v>
      </c>
      <c r="E20" s="306" t="s">
        <v>555</v>
      </c>
      <c r="F20" s="306" t="s">
        <v>556</v>
      </c>
      <c r="G20" s="306" t="s">
        <v>557</v>
      </c>
      <c r="H20" s="307" t="s">
        <v>558</v>
      </c>
      <c r="I20" s="307" t="s">
        <v>559</v>
      </c>
      <c r="J20" s="307" t="s">
        <v>560</v>
      </c>
      <c r="K20" s="307" t="s">
        <v>561</v>
      </c>
      <c r="L20" s="322" t="s">
        <v>586</v>
      </c>
      <c r="M20" s="307" t="s">
        <v>562</v>
      </c>
      <c r="N20" s="307" t="s">
        <v>563</v>
      </c>
      <c r="O20" s="307" t="s">
        <v>564</v>
      </c>
    </row>
    <row r="21" spans="1:16" ht="14.5">
      <c r="A21" s="313" t="s">
        <v>587</v>
      </c>
      <c r="B21" s="700">
        <v>1575331</v>
      </c>
      <c r="C21" s="323">
        <v>1099862</v>
      </c>
      <c r="D21" s="324">
        <v>247196</v>
      </c>
      <c r="E21" s="324">
        <v>69238</v>
      </c>
      <c r="F21" s="324">
        <v>113784</v>
      </c>
      <c r="G21" s="324">
        <v>40188</v>
      </c>
      <c r="H21" s="324">
        <v>25652</v>
      </c>
      <c r="I21" s="324">
        <v>325505</v>
      </c>
      <c r="J21" s="324">
        <v>230943</v>
      </c>
      <c r="K21" s="324">
        <v>47355</v>
      </c>
      <c r="L21" s="325">
        <v>475469</v>
      </c>
      <c r="M21" s="324">
        <v>149018</v>
      </c>
      <c r="N21" s="324">
        <v>304984</v>
      </c>
      <c r="O21" s="324">
        <v>21466</v>
      </c>
    </row>
    <row r="22" spans="1:16" ht="14.5">
      <c r="A22" s="313" t="s">
        <v>588</v>
      </c>
      <c r="B22" s="700">
        <v>3467240</v>
      </c>
      <c r="C22" s="325">
        <v>2022182</v>
      </c>
      <c r="D22" s="324">
        <v>338539</v>
      </c>
      <c r="E22" s="324">
        <v>98674</v>
      </c>
      <c r="F22" s="324">
        <v>360000</v>
      </c>
      <c r="G22" s="324">
        <v>113521</v>
      </c>
      <c r="H22" s="324">
        <v>39604</v>
      </c>
      <c r="I22" s="324">
        <v>550184</v>
      </c>
      <c r="J22" s="324">
        <v>352288</v>
      </c>
      <c r="K22" s="324">
        <v>169372</v>
      </c>
      <c r="L22" s="325">
        <v>1445058</v>
      </c>
      <c r="M22" s="324">
        <v>315503</v>
      </c>
      <c r="N22" s="324">
        <v>929587</v>
      </c>
      <c r="O22" s="324">
        <v>199967</v>
      </c>
    </row>
    <row r="23" spans="1:16" ht="14.5">
      <c r="A23" s="313" t="s">
        <v>589</v>
      </c>
      <c r="B23" s="701">
        <v>0.45429999999999998</v>
      </c>
      <c r="C23" s="326">
        <v>0.54390000000000005</v>
      </c>
      <c r="D23" s="318">
        <v>0.73018624122414022</v>
      </c>
      <c r="E23" s="318">
        <v>0.70168636748889379</v>
      </c>
      <c r="F23" s="318">
        <v>0.31606731138545829</v>
      </c>
      <c r="G23" s="318">
        <v>0.35401632176661602</v>
      </c>
      <c r="H23" s="318">
        <v>0.64771105967149734</v>
      </c>
      <c r="I23" s="318">
        <v>0.59160000000000001</v>
      </c>
      <c r="J23" s="318">
        <v>0.65559999999999996</v>
      </c>
      <c r="K23" s="318">
        <v>0.2795901855422584</v>
      </c>
      <c r="L23" s="326">
        <v>0.32900000000000001</v>
      </c>
      <c r="M23" s="318">
        <v>0.4723</v>
      </c>
      <c r="N23" s="318">
        <v>0.3281</v>
      </c>
      <c r="O23" s="318">
        <v>0.10730000000000001</v>
      </c>
    </row>
    <row r="24" spans="1:16" ht="28.5">
      <c r="A24" s="313" t="s">
        <v>590</v>
      </c>
      <c r="B24" s="701"/>
      <c r="C24" s="326"/>
      <c r="D24" s="730" t="s">
        <v>591</v>
      </c>
      <c r="E24" s="730" t="s">
        <v>591</v>
      </c>
      <c r="F24" s="731" t="s">
        <v>592</v>
      </c>
      <c r="G24" s="731" t="s">
        <v>593</v>
      </c>
      <c r="H24" s="731" t="s">
        <v>594</v>
      </c>
      <c r="I24" s="319" t="s">
        <v>595</v>
      </c>
      <c r="J24" s="319" t="s">
        <v>595</v>
      </c>
      <c r="K24" s="319" t="s">
        <v>596</v>
      </c>
      <c r="L24" s="732"/>
      <c r="M24" s="319" t="s">
        <v>597</v>
      </c>
      <c r="N24" s="319" t="s">
        <v>597</v>
      </c>
      <c r="O24" s="319" t="s">
        <v>598</v>
      </c>
    </row>
    <row r="25" spans="1:16">
      <c r="A25" s="320" t="s">
        <v>599</v>
      </c>
      <c r="B25" s="320"/>
      <c r="F25" s="327"/>
    </row>
    <row r="26" spans="1:16">
      <c r="A26" s="320" t="s">
        <v>600</v>
      </c>
      <c r="B26" s="320"/>
    </row>
    <row r="27" spans="1:16">
      <c r="A27" s="320"/>
      <c r="B27" s="320"/>
    </row>
    <row r="28" spans="1:16" ht="19" thickBot="1">
      <c r="A28" s="143" t="s">
        <v>601</v>
      </c>
      <c r="B28" s="144"/>
      <c r="C28" s="144"/>
      <c r="D28" s="145"/>
      <c r="E28" s="145"/>
      <c r="F28" s="145"/>
      <c r="G28" s="146"/>
      <c r="H28" s="146"/>
      <c r="I28" s="146"/>
    </row>
    <row r="29" spans="1:16" ht="15" customHeight="1">
      <c r="A29" s="147" t="s">
        <v>602</v>
      </c>
      <c r="B29" s="148"/>
      <c r="C29" s="148" t="s">
        <v>603</v>
      </c>
      <c r="D29" s="150" t="s">
        <v>604</v>
      </c>
      <c r="E29" s="150" t="s">
        <v>605</v>
      </c>
      <c r="F29" s="150" t="s">
        <v>606</v>
      </c>
      <c r="G29" s="151"/>
      <c r="H29" s="152"/>
      <c r="I29" s="153"/>
    </row>
    <row r="30" spans="1:16" ht="14.5">
      <c r="A30" s="190" t="s">
        <v>607</v>
      </c>
      <c r="B30" s="189"/>
      <c r="C30" s="323">
        <v>3173604</v>
      </c>
      <c r="D30" s="188">
        <v>2353843</v>
      </c>
      <c r="E30" s="188">
        <v>414656</v>
      </c>
      <c r="F30" s="188">
        <v>405105</v>
      </c>
      <c r="G30" s="154"/>
      <c r="H30" s="155"/>
      <c r="I30" s="153"/>
    </row>
    <row r="31" spans="1:16" ht="14.5">
      <c r="A31" s="156" t="s">
        <v>608</v>
      </c>
      <c r="B31" s="156"/>
      <c r="C31" s="323">
        <v>3173604</v>
      </c>
      <c r="D31" s="162">
        <v>2353843</v>
      </c>
      <c r="E31" s="162">
        <v>414656</v>
      </c>
      <c r="F31" s="162">
        <v>405105</v>
      </c>
      <c r="G31" s="154"/>
      <c r="H31" s="155"/>
      <c r="I31" s="153"/>
    </row>
    <row r="32" spans="1:16" ht="14.5">
      <c r="A32" s="190" t="s">
        <v>609</v>
      </c>
      <c r="B32" s="328"/>
      <c r="C32" s="325">
        <v>3111809</v>
      </c>
      <c r="D32" s="188">
        <v>1995394</v>
      </c>
      <c r="E32" s="188">
        <v>343920</v>
      </c>
      <c r="F32" s="188">
        <v>406775</v>
      </c>
      <c r="G32" s="154"/>
      <c r="H32" s="155"/>
      <c r="I32" s="153"/>
    </row>
    <row r="33" spans="1:9" ht="14.5">
      <c r="A33" s="157" t="s">
        <v>610</v>
      </c>
      <c r="B33" s="156" t="s">
        <v>611</v>
      </c>
      <c r="C33" s="325">
        <v>1100863</v>
      </c>
      <c r="D33" s="162">
        <v>795380</v>
      </c>
      <c r="E33" s="162">
        <v>147369</v>
      </c>
      <c r="F33" s="162">
        <v>158114</v>
      </c>
      <c r="G33" s="154"/>
      <c r="H33" s="155"/>
      <c r="I33" s="153"/>
    </row>
    <row r="34" spans="1:9" ht="14.5">
      <c r="A34" s="158"/>
      <c r="B34" s="156" t="s">
        <v>612</v>
      </c>
      <c r="C34" s="325">
        <v>737112</v>
      </c>
      <c r="D34" s="162">
        <v>548035</v>
      </c>
      <c r="E34" s="162">
        <v>119416</v>
      </c>
      <c r="F34" s="162">
        <v>69661</v>
      </c>
      <c r="G34" s="154"/>
      <c r="H34" s="155"/>
      <c r="I34" s="153"/>
    </row>
    <row r="35" spans="1:9" ht="14.5">
      <c r="A35" s="159" t="s">
        <v>613</v>
      </c>
      <c r="B35" s="156" t="s">
        <v>611</v>
      </c>
      <c r="C35" s="325">
        <v>689626</v>
      </c>
      <c r="D35" s="162">
        <v>533545</v>
      </c>
      <c r="E35" s="162">
        <v>57651</v>
      </c>
      <c r="F35" s="162">
        <v>98431</v>
      </c>
      <c r="G35" s="154"/>
      <c r="H35" s="155"/>
      <c r="I35" s="153"/>
    </row>
    <row r="36" spans="1:9" ht="14.5">
      <c r="A36" s="158"/>
      <c r="B36" s="156" t="s">
        <v>612</v>
      </c>
      <c r="C36" s="325">
        <v>8626</v>
      </c>
      <c r="D36" s="162">
        <v>7184</v>
      </c>
      <c r="E36" s="162">
        <v>391</v>
      </c>
      <c r="F36" s="162">
        <v>1051</v>
      </c>
      <c r="G36" s="154"/>
      <c r="H36" s="155"/>
      <c r="I36" s="153"/>
    </row>
    <row r="37" spans="1:9" ht="16.5">
      <c r="A37" s="160" t="s">
        <v>614</v>
      </c>
      <c r="B37" s="156"/>
      <c r="C37" s="325">
        <v>365720</v>
      </c>
      <c r="D37" s="162"/>
      <c r="E37" s="162"/>
      <c r="F37" s="162"/>
      <c r="G37" s="154"/>
      <c r="H37" s="155"/>
      <c r="I37" s="153"/>
    </row>
    <row r="38" spans="1:9" ht="14.5">
      <c r="A38" s="160" t="s">
        <v>615</v>
      </c>
      <c r="B38" s="156" t="s">
        <v>616</v>
      </c>
      <c r="C38" s="325">
        <v>203870</v>
      </c>
      <c r="D38" s="162">
        <v>106551</v>
      </c>
      <c r="E38" s="162">
        <v>18537</v>
      </c>
      <c r="F38" s="162">
        <v>78782</v>
      </c>
      <c r="G38" s="154"/>
      <c r="H38" s="155"/>
      <c r="I38" s="153"/>
    </row>
    <row r="39" spans="1:9" ht="14.5">
      <c r="A39" s="160" t="s">
        <v>617</v>
      </c>
      <c r="B39" s="156"/>
      <c r="C39" s="325">
        <v>5992</v>
      </c>
      <c r="D39" s="162">
        <v>4700</v>
      </c>
      <c r="E39" s="162">
        <v>555</v>
      </c>
      <c r="F39" s="162">
        <v>737</v>
      </c>
      <c r="G39" s="154"/>
      <c r="H39" s="155"/>
      <c r="I39" s="153"/>
    </row>
    <row r="40" spans="1:9" ht="14.5">
      <c r="A40" s="160" t="s">
        <v>618</v>
      </c>
      <c r="B40" s="156"/>
      <c r="C40" s="325">
        <v>0</v>
      </c>
      <c r="D40" s="162">
        <v>0</v>
      </c>
      <c r="E40" s="162">
        <v>0</v>
      </c>
      <c r="F40" s="162">
        <v>0</v>
      </c>
      <c r="G40" s="154"/>
      <c r="H40" s="155"/>
      <c r="I40" s="153"/>
    </row>
    <row r="41" spans="1:9" ht="14.5">
      <c r="A41" s="161" t="s">
        <v>619</v>
      </c>
      <c r="B41" s="190"/>
      <c r="C41" s="325">
        <v>61795</v>
      </c>
      <c r="D41" s="188">
        <v>358449</v>
      </c>
      <c r="E41" s="188">
        <v>70736</v>
      </c>
      <c r="F41" s="188">
        <v>-1670</v>
      </c>
      <c r="G41" s="154"/>
      <c r="H41" s="155"/>
      <c r="I41" s="153"/>
    </row>
    <row r="42" spans="1:9" ht="14.5">
      <c r="A42" s="163"/>
      <c r="B42" s="164"/>
      <c r="C42" s="165"/>
      <c r="D42" s="166"/>
      <c r="E42" s="166"/>
      <c r="F42" s="167"/>
      <c r="G42" s="154"/>
      <c r="H42" s="155"/>
      <c r="I42" s="153"/>
    </row>
    <row r="43" spans="1:9" ht="15" customHeight="1">
      <c r="A43" s="147" t="s">
        <v>602</v>
      </c>
      <c r="B43" s="148"/>
      <c r="C43" s="148" t="s">
        <v>586</v>
      </c>
      <c r="D43" s="149" t="s">
        <v>620</v>
      </c>
      <c r="E43" s="150" t="s">
        <v>621</v>
      </c>
      <c r="F43" s="168"/>
      <c r="G43" s="151"/>
      <c r="H43" s="152"/>
      <c r="I43" s="153"/>
    </row>
    <row r="44" spans="1:9" ht="14.5">
      <c r="A44" s="190" t="s">
        <v>609</v>
      </c>
      <c r="B44" s="191"/>
      <c r="C44" s="702">
        <f>SUM(C45:C50)</f>
        <v>2694865</v>
      </c>
      <c r="D44" s="703">
        <f>SUM(D45:D50)</f>
        <v>1671089</v>
      </c>
      <c r="E44" s="703">
        <f>SUM(E45:E50)</f>
        <v>639009</v>
      </c>
      <c r="F44" s="169"/>
      <c r="G44" s="154"/>
      <c r="H44" s="155"/>
      <c r="I44" s="153"/>
    </row>
    <row r="45" spans="1:9" ht="14.5">
      <c r="A45" s="171" t="s">
        <v>610</v>
      </c>
      <c r="B45" s="156"/>
      <c r="C45" s="702">
        <v>1547032</v>
      </c>
      <c r="D45" s="170">
        <v>1307863</v>
      </c>
      <c r="E45" s="170">
        <v>239169</v>
      </c>
      <c r="F45" s="169"/>
      <c r="G45" s="154"/>
      <c r="H45" s="155"/>
      <c r="I45" s="153"/>
    </row>
    <row r="46" spans="1:9" ht="14.5">
      <c r="A46" s="172" t="s">
        <v>613</v>
      </c>
      <c r="B46" s="164"/>
      <c r="C46" s="702">
        <v>340370</v>
      </c>
      <c r="D46" s="170">
        <v>272894</v>
      </c>
      <c r="E46" s="170">
        <v>67476</v>
      </c>
      <c r="F46" s="169"/>
      <c r="G46" s="154"/>
      <c r="H46" s="155"/>
      <c r="I46" s="153"/>
    </row>
    <row r="47" spans="1:9" ht="16.5">
      <c r="A47" s="160" t="s">
        <v>614</v>
      </c>
      <c r="B47" s="164"/>
      <c r="C47" s="702">
        <v>384765</v>
      </c>
      <c r="D47" s="170">
        <v>0</v>
      </c>
      <c r="E47" s="170">
        <v>0</v>
      </c>
      <c r="F47" s="169"/>
      <c r="G47" s="154"/>
      <c r="H47" s="155"/>
      <c r="I47" s="153"/>
    </row>
    <row r="48" spans="1:9" ht="14.5">
      <c r="A48" s="160" t="s">
        <v>615</v>
      </c>
      <c r="B48" s="156" t="s">
        <v>616</v>
      </c>
      <c r="C48" s="702">
        <v>418714</v>
      </c>
      <c r="D48" s="170">
        <v>89447</v>
      </c>
      <c r="E48" s="170">
        <v>329266</v>
      </c>
      <c r="F48" s="169"/>
      <c r="G48" s="154"/>
      <c r="H48" s="155"/>
      <c r="I48" s="153"/>
    </row>
    <row r="49" spans="1:9" ht="14.5">
      <c r="A49" s="160" t="s">
        <v>617</v>
      </c>
      <c r="B49" s="156"/>
      <c r="C49" s="702">
        <v>3984</v>
      </c>
      <c r="D49" s="170">
        <v>885</v>
      </c>
      <c r="E49" s="170">
        <v>3098</v>
      </c>
      <c r="F49" s="169"/>
      <c r="G49" s="154"/>
      <c r="H49" s="155"/>
      <c r="I49" s="153"/>
    </row>
    <row r="50" spans="1:9" ht="14.5">
      <c r="A50" s="160" t="s">
        <v>618</v>
      </c>
      <c r="B50" s="156"/>
      <c r="C50" s="702"/>
      <c r="D50" s="170"/>
      <c r="E50" s="170"/>
      <c r="F50" s="169"/>
      <c r="G50" s="154"/>
      <c r="H50" s="155"/>
      <c r="I50" s="153"/>
    </row>
    <row r="51" spans="1:9" s="308" customFormat="1" ht="67.900000000000006" customHeight="1">
      <c r="A51" s="756" t="s">
        <v>622</v>
      </c>
      <c r="B51" s="756"/>
      <c r="C51" s="756"/>
      <c r="D51" s="729"/>
      <c r="E51" s="729"/>
      <c r="F51" s="729"/>
      <c r="G51" s="729"/>
      <c r="H51" s="729"/>
      <c r="I51" s="729"/>
    </row>
    <row r="52" spans="1:9" ht="44.25" customHeight="1">
      <c r="A52" s="757" t="s">
        <v>623</v>
      </c>
      <c r="B52" s="757"/>
      <c r="C52" s="757"/>
      <c r="D52" s="153"/>
      <c r="E52" s="153"/>
      <c r="F52" s="153"/>
      <c r="G52" s="153"/>
      <c r="H52" s="153"/>
      <c r="I52" s="153"/>
    </row>
    <row r="53" spans="1:9" ht="38.5" customHeight="1">
      <c r="A53" s="754" t="s">
        <v>624</v>
      </c>
      <c r="B53" s="754"/>
      <c r="C53" s="754"/>
      <c r="D53" s="153"/>
      <c r="E53" s="153"/>
      <c r="F53" s="153"/>
      <c r="G53" s="153"/>
      <c r="H53" s="153"/>
      <c r="I53" s="153"/>
    </row>
  </sheetData>
  <sheetProtection algorithmName="SHA-512" hashValue="PknRAKo6ZkgbM2dpXeDO+CiRXH8YPRxeRiw9gmgDyBkWqQ/You9ziCuxdWuvrapkNacYZ+s172c3Ip+mUPaMnw==" saltValue="z5DXFm/hwcjI3tYgdsAeHQ==" spinCount="100000" sheet="1" objects="1" scenarios="1"/>
  <mergeCells count="4">
    <mergeCell ref="A53:C53"/>
    <mergeCell ref="A10:C10"/>
    <mergeCell ref="A51:C51"/>
    <mergeCell ref="A52:C5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AC130"/>
  <sheetViews>
    <sheetView showGridLines="0" zoomScale="80" zoomScaleNormal="80" workbookViewId="0">
      <pane xSplit="1" topLeftCell="B1" activePane="topRight" state="frozen"/>
      <selection activeCell="A4" sqref="A4"/>
      <selection pane="topRight"/>
    </sheetView>
  </sheetViews>
  <sheetFormatPr defaultColWidth="9.25" defaultRowHeight="14"/>
  <cols>
    <col min="1" max="1" width="47.6640625" style="302" customWidth="1"/>
    <col min="2" max="2" width="16" style="302" customWidth="1"/>
    <col min="3" max="18" width="15.75" style="370" customWidth="1"/>
    <col min="19" max="21" width="9.25" style="302"/>
    <col min="22" max="29" width="10.5" style="302" customWidth="1"/>
    <col min="30" max="16384" width="9.25" style="302"/>
  </cols>
  <sheetData>
    <row r="7" spans="1:29" ht="18.5" thickBot="1">
      <c r="A7" s="297" t="s">
        <v>625</v>
      </c>
      <c r="B7" s="297"/>
      <c r="C7" s="298"/>
      <c r="D7" s="298"/>
      <c r="E7" s="299"/>
      <c r="F7" s="299"/>
      <c r="G7" s="299"/>
      <c r="H7" s="329"/>
      <c r="I7" s="329"/>
      <c r="J7" s="329"/>
      <c r="K7" s="329"/>
      <c r="L7" s="329"/>
      <c r="M7" s="329"/>
      <c r="N7" s="329"/>
      <c r="O7" s="329"/>
      <c r="P7" s="329"/>
      <c r="Q7" s="329"/>
      <c r="R7" s="329"/>
      <c r="S7" s="329"/>
      <c r="T7" s="329"/>
      <c r="U7" s="329"/>
      <c r="V7" s="329"/>
      <c r="W7" s="329"/>
      <c r="X7" s="329"/>
      <c r="Y7" s="329"/>
      <c r="Z7" s="329"/>
      <c r="AA7" s="329"/>
      <c r="AB7" s="329"/>
      <c r="AC7" s="329"/>
    </row>
    <row r="8" spans="1:29" ht="30.75" customHeight="1">
      <c r="A8" s="330" t="s">
        <v>524</v>
      </c>
      <c r="B8" s="331" t="s">
        <v>585</v>
      </c>
      <c r="C8" s="331" t="s">
        <v>461</v>
      </c>
      <c r="D8" s="305" t="s">
        <v>554</v>
      </c>
      <c r="E8" s="332" t="s">
        <v>555</v>
      </c>
      <c r="F8" s="332" t="s">
        <v>556</v>
      </c>
      <c r="G8" s="332" t="s">
        <v>557</v>
      </c>
      <c r="H8" s="333" t="s">
        <v>558</v>
      </c>
      <c r="I8" s="333" t="s">
        <v>559</v>
      </c>
      <c r="J8" s="333" t="s">
        <v>560</v>
      </c>
      <c r="K8" s="333" t="s">
        <v>561</v>
      </c>
      <c r="L8" s="333" t="s">
        <v>626</v>
      </c>
      <c r="M8" s="333" t="s">
        <v>627</v>
      </c>
      <c r="N8" s="333" t="s">
        <v>628</v>
      </c>
      <c r="O8" s="333" t="s">
        <v>629</v>
      </c>
      <c r="P8" s="333" t="s">
        <v>630</v>
      </c>
      <c r="Q8" s="333" t="s">
        <v>631</v>
      </c>
      <c r="R8" s="333" t="s">
        <v>632</v>
      </c>
      <c r="S8" s="334" t="s">
        <v>586</v>
      </c>
      <c r="T8" s="333" t="s">
        <v>562</v>
      </c>
      <c r="U8" s="333" t="s">
        <v>563</v>
      </c>
      <c r="V8" s="333" t="s">
        <v>564</v>
      </c>
      <c r="W8" s="333" t="s">
        <v>633</v>
      </c>
      <c r="X8" s="333" t="s">
        <v>634</v>
      </c>
      <c r="Y8" s="333" t="s">
        <v>635</v>
      </c>
      <c r="Z8" s="333" t="s">
        <v>636</v>
      </c>
      <c r="AA8" s="333" t="s">
        <v>637</v>
      </c>
      <c r="AB8" s="333" t="s">
        <v>638</v>
      </c>
      <c r="AC8" s="333" t="s">
        <v>639</v>
      </c>
    </row>
    <row r="9" spans="1:29" ht="14.5">
      <c r="A9" s="335" t="s">
        <v>640</v>
      </c>
      <c r="B9" s="336">
        <v>5154</v>
      </c>
      <c r="C9" s="337">
        <v>3776</v>
      </c>
      <c r="D9" s="337">
        <v>584</v>
      </c>
      <c r="E9" s="337">
        <v>130</v>
      </c>
      <c r="F9" s="337">
        <v>580</v>
      </c>
      <c r="G9" s="337">
        <v>182</v>
      </c>
      <c r="H9" s="338">
        <v>354</v>
      </c>
      <c r="I9" s="338">
        <v>875</v>
      </c>
      <c r="J9" s="338">
        <v>691</v>
      </c>
      <c r="K9" s="338">
        <v>215</v>
      </c>
      <c r="L9" s="338">
        <v>68</v>
      </c>
      <c r="M9" s="338">
        <v>8</v>
      </c>
      <c r="N9" s="338">
        <v>1</v>
      </c>
      <c r="O9" s="338">
        <v>0</v>
      </c>
      <c r="P9" s="338">
        <v>88</v>
      </c>
      <c r="Q9" s="338">
        <v>0</v>
      </c>
      <c r="R9" s="338">
        <v>0</v>
      </c>
      <c r="S9" s="338">
        <v>1378</v>
      </c>
      <c r="T9" s="338">
        <v>191</v>
      </c>
      <c r="U9" s="338">
        <v>897</v>
      </c>
      <c r="V9" s="338">
        <v>245</v>
      </c>
      <c r="W9" s="338">
        <v>0</v>
      </c>
      <c r="X9" s="338">
        <v>0</v>
      </c>
      <c r="Y9" s="338">
        <v>15</v>
      </c>
      <c r="Z9" s="338">
        <v>30</v>
      </c>
      <c r="AA9" s="338">
        <v>0</v>
      </c>
      <c r="AB9" s="338">
        <v>0</v>
      </c>
      <c r="AC9" s="338">
        <v>0</v>
      </c>
    </row>
    <row r="10" spans="1:29" ht="14.5">
      <c r="A10" s="339" t="s">
        <v>641</v>
      </c>
      <c r="B10" s="340">
        <v>9147</v>
      </c>
      <c r="C10" s="341">
        <v>6232</v>
      </c>
      <c r="D10" s="341">
        <v>1066</v>
      </c>
      <c r="E10" s="341">
        <v>465</v>
      </c>
      <c r="F10" s="341">
        <v>490</v>
      </c>
      <c r="G10" s="341">
        <v>1129</v>
      </c>
      <c r="H10" s="341">
        <v>469</v>
      </c>
      <c r="I10" s="341">
        <v>1195</v>
      </c>
      <c r="J10" s="341">
        <v>719</v>
      </c>
      <c r="K10" s="341">
        <v>185</v>
      </c>
      <c r="L10" s="341">
        <v>67</v>
      </c>
      <c r="M10" s="341">
        <v>13</v>
      </c>
      <c r="N10" s="341">
        <v>7</v>
      </c>
      <c r="O10" s="341">
        <v>10</v>
      </c>
      <c r="P10" s="341">
        <v>22</v>
      </c>
      <c r="Q10" s="341">
        <v>188</v>
      </c>
      <c r="R10" s="341">
        <v>207</v>
      </c>
      <c r="S10" s="341">
        <v>2915</v>
      </c>
      <c r="T10" s="341">
        <v>881</v>
      </c>
      <c r="U10" s="341">
        <v>1212</v>
      </c>
      <c r="V10" s="341">
        <v>563</v>
      </c>
      <c r="W10" s="341">
        <v>57</v>
      </c>
      <c r="X10" s="341">
        <v>79</v>
      </c>
      <c r="Y10" s="341">
        <v>27</v>
      </c>
      <c r="Z10" s="341">
        <v>37</v>
      </c>
      <c r="AA10" s="341">
        <v>34</v>
      </c>
      <c r="AB10" s="341">
        <v>9</v>
      </c>
      <c r="AC10" s="341">
        <v>16</v>
      </c>
    </row>
    <row r="11" spans="1:29" ht="14.5">
      <c r="A11" s="342" t="s">
        <v>642</v>
      </c>
      <c r="B11" s="340">
        <v>7796</v>
      </c>
      <c r="C11" s="343">
        <v>5278</v>
      </c>
      <c r="D11" s="344">
        <v>954</v>
      </c>
      <c r="E11" s="344">
        <v>412</v>
      </c>
      <c r="F11" s="344">
        <v>421</v>
      </c>
      <c r="G11" s="344">
        <v>972</v>
      </c>
      <c r="H11" s="344">
        <v>407</v>
      </c>
      <c r="I11" s="344">
        <v>980</v>
      </c>
      <c r="J11" s="344">
        <v>634</v>
      </c>
      <c r="K11" s="344">
        <v>163</v>
      </c>
      <c r="L11" s="344">
        <v>51</v>
      </c>
      <c r="M11" s="344">
        <v>10</v>
      </c>
      <c r="N11" s="344">
        <v>6</v>
      </c>
      <c r="O11" s="344">
        <v>8</v>
      </c>
      <c r="P11" s="344">
        <v>17</v>
      </c>
      <c r="Q11" s="344">
        <v>127</v>
      </c>
      <c r="R11" s="344">
        <v>116</v>
      </c>
      <c r="S11" s="343">
        <v>2518</v>
      </c>
      <c r="T11" s="344">
        <v>756</v>
      </c>
      <c r="U11" s="344">
        <v>1082</v>
      </c>
      <c r="V11" s="344">
        <v>491</v>
      </c>
      <c r="W11" s="344">
        <v>35</v>
      </c>
      <c r="X11" s="344">
        <v>60</v>
      </c>
      <c r="Y11" s="344">
        <v>24</v>
      </c>
      <c r="Z11" s="344">
        <v>28</v>
      </c>
      <c r="AA11" s="344">
        <v>19</v>
      </c>
      <c r="AB11" s="344">
        <v>8</v>
      </c>
      <c r="AC11" s="344">
        <v>15</v>
      </c>
    </row>
    <row r="12" spans="1:29" ht="14.5">
      <c r="A12" s="342" t="s">
        <v>643</v>
      </c>
      <c r="B12" s="340">
        <v>1351</v>
      </c>
      <c r="C12" s="343">
        <v>954</v>
      </c>
      <c r="D12" s="344">
        <v>112</v>
      </c>
      <c r="E12" s="344">
        <v>53</v>
      </c>
      <c r="F12" s="344">
        <v>69</v>
      </c>
      <c r="G12" s="344">
        <v>157</v>
      </c>
      <c r="H12" s="344">
        <v>62</v>
      </c>
      <c r="I12" s="344">
        <v>215</v>
      </c>
      <c r="J12" s="344">
        <v>85</v>
      </c>
      <c r="K12" s="344">
        <v>22</v>
      </c>
      <c r="L12" s="344">
        <v>16</v>
      </c>
      <c r="M12" s="344">
        <v>3</v>
      </c>
      <c r="N12" s="344">
        <v>1</v>
      </c>
      <c r="O12" s="344">
        <v>2</v>
      </c>
      <c r="P12" s="344">
        <v>5</v>
      </c>
      <c r="Q12" s="344">
        <v>61</v>
      </c>
      <c r="R12" s="344">
        <v>91</v>
      </c>
      <c r="S12" s="343">
        <v>397</v>
      </c>
      <c r="T12" s="344">
        <v>125</v>
      </c>
      <c r="U12" s="344">
        <v>130</v>
      </c>
      <c r="V12" s="344">
        <v>72</v>
      </c>
      <c r="W12" s="344">
        <v>22</v>
      </c>
      <c r="X12" s="344">
        <v>19</v>
      </c>
      <c r="Y12" s="344">
        <v>3</v>
      </c>
      <c r="Z12" s="344">
        <v>9</v>
      </c>
      <c r="AA12" s="344">
        <v>15</v>
      </c>
      <c r="AB12" s="344">
        <v>1</v>
      </c>
      <c r="AC12" s="344">
        <v>1</v>
      </c>
    </row>
    <row r="13" spans="1:29" ht="14.5">
      <c r="A13" s="313" t="s">
        <v>644</v>
      </c>
      <c r="B13" s="345">
        <v>8724</v>
      </c>
      <c r="C13" s="346">
        <v>5916</v>
      </c>
      <c r="D13" s="347">
        <v>1042</v>
      </c>
      <c r="E13" s="347">
        <v>454</v>
      </c>
      <c r="F13" s="347">
        <v>466</v>
      </c>
      <c r="G13" s="347">
        <v>1129</v>
      </c>
      <c r="H13" s="347">
        <v>469</v>
      </c>
      <c r="I13" s="347">
        <v>1022</v>
      </c>
      <c r="J13" s="347">
        <v>696</v>
      </c>
      <c r="K13" s="347">
        <v>180</v>
      </c>
      <c r="L13" s="347">
        <v>54</v>
      </c>
      <c r="M13" s="347">
        <v>12</v>
      </c>
      <c r="N13" s="347">
        <v>7</v>
      </c>
      <c r="O13" s="347">
        <v>9</v>
      </c>
      <c r="P13" s="347">
        <v>22</v>
      </c>
      <c r="Q13" s="347">
        <v>173</v>
      </c>
      <c r="R13" s="347">
        <v>181</v>
      </c>
      <c r="S13" s="346">
        <v>2808</v>
      </c>
      <c r="T13" s="347">
        <v>806</v>
      </c>
      <c r="U13" s="347">
        <v>1211</v>
      </c>
      <c r="V13" s="347">
        <v>554</v>
      </c>
      <c r="W13" s="347">
        <v>56</v>
      </c>
      <c r="X13" s="347">
        <v>78</v>
      </c>
      <c r="Y13" s="347">
        <v>27</v>
      </c>
      <c r="Z13" s="347">
        <v>19</v>
      </c>
      <c r="AA13" s="347">
        <v>34</v>
      </c>
      <c r="AB13" s="347">
        <v>8</v>
      </c>
      <c r="AC13" s="347">
        <v>15</v>
      </c>
    </row>
    <row r="14" spans="1:29" ht="14.5">
      <c r="A14" s="348" t="s">
        <v>645</v>
      </c>
      <c r="B14" s="345">
        <v>7559</v>
      </c>
      <c r="C14" s="346">
        <v>5092</v>
      </c>
      <c r="D14" s="347">
        <v>942</v>
      </c>
      <c r="E14" s="347">
        <v>409</v>
      </c>
      <c r="F14" s="347">
        <v>405</v>
      </c>
      <c r="G14" s="347">
        <v>972</v>
      </c>
      <c r="H14" s="347">
        <v>407</v>
      </c>
      <c r="I14" s="347">
        <v>870</v>
      </c>
      <c r="J14" s="347">
        <v>621</v>
      </c>
      <c r="K14" s="347">
        <v>160</v>
      </c>
      <c r="L14" s="347">
        <v>41</v>
      </c>
      <c r="M14" s="347">
        <v>9</v>
      </c>
      <c r="N14" s="347">
        <v>6</v>
      </c>
      <c r="O14" s="347">
        <v>7</v>
      </c>
      <c r="P14" s="347">
        <v>17</v>
      </c>
      <c r="Q14" s="347">
        <v>120</v>
      </c>
      <c r="R14" s="347">
        <v>106</v>
      </c>
      <c r="S14" s="346">
        <v>2467</v>
      </c>
      <c r="T14" s="347">
        <v>730</v>
      </c>
      <c r="U14" s="347">
        <v>1081</v>
      </c>
      <c r="V14" s="347">
        <v>485</v>
      </c>
      <c r="W14" s="347">
        <v>34</v>
      </c>
      <c r="X14" s="347">
        <v>59</v>
      </c>
      <c r="Y14" s="347">
        <v>24</v>
      </c>
      <c r="Z14" s="347">
        <v>14</v>
      </c>
      <c r="AA14" s="347">
        <v>19</v>
      </c>
      <c r="AB14" s="347">
        <v>7</v>
      </c>
      <c r="AC14" s="347">
        <v>14</v>
      </c>
    </row>
    <row r="15" spans="1:29" ht="14.5">
      <c r="A15" s="348" t="s">
        <v>646</v>
      </c>
      <c r="B15" s="345">
        <v>1165</v>
      </c>
      <c r="C15" s="346">
        <v>824</v>
      </c>
      <c r="D15" s="347">
        <v>100</v>
      </c>
      <c r="E15" s="347">
        <v>45</v>
      </c>
      <c r="F15" s="347">
        <v>61</v>
      </c>
      <c r="G15" s="347">
        <v>157</v>
      </c>
      <c r="H15" s="347">
        <v>62</v>
      </c>
      <c r="I15" s="347">
        <v>152</v>
      </c>
      <c r="J15" s="347">
        <v>75</v>
      </c>
      <c r="K15" s="347">
        <v>20</v>
      </c>
      <c r="L15" s="347">
        <v>13</v>
      </c>
      <c r="M15" s="347">
        <v>3</v>
      </c>
      <c r="N15" s="347">
        <v>1</v>
      </c>
      <c r="O15" s="347">
        <v>2</v>
      </c>
      <c r="P15" s="347">
        <v>5</v>
      </c>
      <c r="Q15" s="347">
        <v>53</v>
      </c>
      <c r="R15" s="347">
        <v>75</v>
      </c>
      <c r="S15" s="346">
        <v>341</v>
      </c>
      <c r="T15" s="347">
        <v>76</v>
      </c>
      <c r="U15" s="347">
        <v>130</v>
      </c>
      <c r="V15" s="347">
        <v>69</v>
      </c>
      <c r="W15" s="347">
        <v>22</v>
      </c>
      <c r="X15" s="347">
        <v>19</v>
      </c>
      <c r="Y15" s="347">
        <v>3</v>
      </c>
      <c r="Z15" s="347">
        <v>5</v>
      </c>
      <c r="AA15" s="347">
        <v>15</v>
      </c>
      <c r="AB15" s="347">
        <v>1</v>
      </c>
      <c r="AC15" s="347">
        <v>1</v>
      </c>
    </row>
    <row r="16" spans="1:29" ht="14.5">
      <c r="A16" s="313" t="s">
        <v>647</v>
      </c>
      <c r="B16" s="345">
        <v>310</v>
      </c>
      <c r="C16" s="346">
        <v>218</v>
      </c>
      <c r="D16" s="347">
        <v>5</v>
      </c>
      <c r="E16" s="347">
        <v>6</v>
      </c>
      <c r="F16" s="347">
        <v>24</v>
      </c>
      <c r="G16" s="347">
        <v>0</v>
      </c>
      <c r="H16" s="347">
        <v>0</v>
      </c>
      <c r="I16" s="347">
        <v>114</v>
      </c>
      <c r="J16" s="347">
        <v>17</v>
      </c>
      <c r="K16" s="347">
        <v>5</v>
      </c>
      <c r="L16" s="347">
        <v>12</v>
      </c>
      <c r="M16" s="347">
        <v>1</v>
      </c>
      <c r="N16" s="347">
        <v>0</v>
      </c>
      <c r="O16" s="347">
        <v>1</v>
      </c>
      <c r="P16" s="347">
        <v>0</v>
      </c>
      <c r="Q16" s="347">
        <v>10</v>
      </c>
      <c r="R16" s="347">
        <v>23</v>
      </c>
      <c r="S16" s="346">
        <v>92</v>
      </c>
      <c r="T16" s="347">
        <v>72</v>
      </c>
      <c r="U16" s="347">
        <v>0</v>
      </c>
      <c r="V16" s="347">
        <v>0</v>
      </c>
      <c r="W16" s="347">
        <v>1</v>
      </c>
      <c r="X16" s="347">
        <v>1</v>
      </c>
      <c r="Y16" s="347">
        <v>0</v>
      </c>
      <c r="Z16" s="347">
        <v>16</v>
      </c>
      <c r="AA16" s="347">
        <v>0</v>
      </c>
      <c r="AB16" s="347">
        <v>1</v>
      </c>
      <c r="AC16" s="347">
        <v>1</v>
      </c>
    </row>
    <row r="17" spans="1:29" ht="14.5">
      <c r="A17" s="348" t="s">
        <v>648</v>
      </c>
      <c r="B17" s="345">
        <v>171</v>
      </c>
      <c r="C17" s="346">
        <v>132</v>
      </c>
      <c r="D17" s="347">
        <v>3</v>
      </c>
      <c r="E17" s="347">
        <v>1</v>
      </c>
      <c r="F17" s="347">
        <v>16</v>
      </c>
      <c r="G17" s="347">
        <v>0</v>
      </c>
      <c r="H17" s="347">
        <v>0</v>
      </c>
      <c r="I17" s="347">
        <v>76</v>
      </c>
      <c r="J17" s="347">
        <v>9</v>
      </c>
      <c r="K17" s="347">
        <v>3</v>
      </c>
      <c r="L17" s="347">
        <v>10</v>
      </c>
      <c r="M17" s="347">
        <v>1</v>
      </c>
      <c r="N17" s="347">
        <v>0</v>
      </c>
      <c r="O17" s="347">
        <v>1</v>
      </c>
      <c r="P17" s="347">
        <v>0</v>
      </c>
      <c r="Q17" s="347">
        <v>5</v>
      </c>
      <c r="R17" s="347">
        <v>7</v>
      </c>
      <c r="S17" s="346">
        <v>39</v>
      </c>
      <c r="T17" s="347">
        <v>23</v>
      </c>
      <c r="U17" s="347">
        <v>0</v>
      </c>
      <c r="V17" s="347">
        <v>0</v>
      </c>
      <c r="W17" s="347">
        <v>1</v>
      </c>
      <c r="X17" s="347">
        <v>1</v>
      </c>
      <c r="Y17" s="347">
        <v>0</v>
      </c>
      <c r="Z17" s="347">
        <v>12</v>
      </c>
      <c r="AA17" s="347">
        <v>0</v>
      </c>
      <c r="AB17" s="347">
        <v>1</v>
      </c>
      <c r="AC17" s="347">
        <v>1</v>
      </c>
    </row>
    <row r="18" spans="1:29" ht="14.5">
      <c r="A18" s="348" t="s">
        <v>649</v>
      </c>
      <c r="B18" s="345">
        <v>139</v>
      </c>
      <c r="C18" s="346">
        <v>86</v>
      </c>
      <c r="D18" s="347">
        <v>2</v>
      </c>
      <c r="E18" s="347">
        <v>5</v>
      </c>
      <c r="F18" s="347">
        <v>8</v>
      </c>
      <c r="G18" s="347">
        <v>0</v>
      </c>
      <c r="H18" s="347">
        <v>0</v>
      </c>
      <c r="I18" s="347">
        <v>38</v>
      </c>
      <c r="J18" s="347">
        <v>8</v>
      </c>
      <c r="K18" s="347">
        <v>2</v>
      </c>
      <c r="L18" s="347">
        <v>2</v>
      </c>
      <c r="M18" s="347">
        <v>0</v>
      </c>
      <c r="N18" s="347">
        <v>0</v>
      </c>
      <c r="O18" s="347">
        <v>0</v>
      </c>
      <c r="P18" s="347">
        <v>0</v>
      </c>
      <c r="Q18" s="347">
        <v>5</v>
      </c>
      <c r="R18" s="347">
        <v>16</v>
      </c>
      <c r="S18" s="346">
        <v>53</v>
      </c>
      <c r="T18" s="347">
        <v>49</v>
      </c>
      <c r="U18" s="347">
        <v>0</v>
      </c>
      <c r="V18" s="347">
        <v>0</v>
      </c>
      <c r="W18" s="347">
        <v>0</v>
      </c>
      <c r="X18" s="347">
        <v>0</v>
      </c>
      <c r="Y18" s="347">
        <v>0</v>
      </c>
      <c r="Z18" s="347">
        <v>4</v>
      </c>
      <c r="AA18" s="347">
        <v>0</v>
      </c>
      <c r="AB18" s="347">
        <v>0</v>
      </c>
      <c r="AC18" s="347">
        <v>0</v>
      </c>
    </row>
    <row r="19" spans="1:29" ht="14.5">
      <c r="A19" s="313" t="s">
        <v>650</v>
      </c>
      <c r="B19" s="345">
        <v>59</v>
      </c>
      <c r="C19" s="346">
        <v>59</v>
      </c>
      <c r="D19" s="347">
        <v>0</v>
      </c>
      <c r="E19" s="347">
        <v>0</v>
      </c>
      <c r="F19" s="347">
        <v>0</v>
      </c>
      <c r="G19" s="347">
        <v>0</v>
      </c>
      <c r="H19" s="347">
        <v>0</v>
      </c>
      <c r="I19" s="347">
        <v>57</v>
      </c>
      <c r="J19" s="347">
        <v>2</v>
      </c>
      <c r="K19" s="347">
        <v>0</v>
      </c>
      <c r="L19" s="347">
        <v>0</v>
      </c>
      <c r="M19" s="347">
        <v>0</v>
      </c>
      <c r="N19" s="347">
        <v>0</v>
      </c>
      <c r="O19" s="347">
        <v>0</v>
      </c>
      <c r="P19" s="347">
        <v>0</v>
      </c>
      <c r="Q19" s="347">
        <v>0</v>
      </c>
      <c r="R19" s="347">
        <v>0</v>
      </c>
      <c r="S19" s="349">
        <v>0</v>
      </c>
      <c r="T19" s="350">
        <v>0</v>
      </c>
      <c r="U19" s="350">
        <v>0</v>
      </c>
      <c r="V19" s="350">
        <v>0</v>
      </c>
      <c r="W19" s="350">
        <v>0</v>
      </c>
      <c r="X19" s="350">
        <v>0</v>
      </c>
      <c r="Y19" s="350">
        <v>0</v>
      </c>
      <c r="Z19" s="350">
        <v>0</v>
      </c>
      <c r="AA19" s="350">
        <v>0</v>
      </c>
      <c r="AB19" s="350">
        <v>0</v>
      </c>
      <c r="AC19" s="350">
        <v>0</v>
      </c>
    </row>
    <row r="20" spans="1:29" ht="14.5">
      <c r="A20" s="348" t="s">
        <v>651</v>
      </c>
      <c r="B20" s="345">
        <v>33</v>
      </c>
      <c r="C20" s="346">
        <v>33</v>
      </c>
      <c r="D20" s="347">
        <v>0</v>
      </c>
      <c r="E20" s="347">
        <v>0</v>
      </c>
      <c r="F20" s="347">
        <v>0</v>
      </c>
      <c r="G20" s="347">
        <v>0</v>
      </c>
      <c r="H20" s="347">
        <v>0</v>
      </c>
      <c r="I20" s="347">
        <v>32</v>
      </c>
      <c r="J20" s="347">
        <v>1</v>
      </c>
      <c r="K20" s="347">
        <v>0</v>
      </c>
      <c r="L20" s="347">
        <v>0</v>
      </c>
      <c r="M20" s="347">
        <v>0</v>
      </c>
      <c r="N20" s="347">
        <v>0</v>
      </c>
      <c r="O20" s="347">
        <v>0</v>
      </c>
      <c r="P20" s="347">
        <v>0</v>
      </c>
      <c r="Q20" s="347">
        <v>0</v>
      </c>
      <c r="R20" s="347">
        <v>0</v>
      </c>
      <c r="S20" s="351">
        <v>0</v>
      </c>
      <c r="T20" s="352">
        <v>0</v>
      </c>
      <c r="U20" s="352">
        <v>0</v>
      </c>
      <c r="V20" s="352">
        <v>0</v>
      </c>
      <c r="W20" s="352">
        <v>0</v>
      </c>
      <c r="X20" s="352">
        <v>0</v>
      </c>
      <c r="Y20" s="352">
        <v>0</v>
      </c>
      <c r="Z20" s="352">
        <v>0</v>
      </c>
      <c r="AA20" s="352">
        <v>0</v>
      </c>
      <c r="AB20" s="352">
        <v>0</v>
      </c>
      <c r="AC20" s="352">
        <v>0</v>
      </c>
    </row>
    <row r="21" spans="1:29" ht="14.5">
      <c r="A21" s="348" t="s">
        <v>652</v>
      </c>
      <c r="B21" s="345">
        <v>26</v>
      </c>
      <c r="C21" s="346">
        <v>26</v>
      </c>
      <c r="D21" s="347">
        <v>0</v>
      </c>
      <c r="E21" s="347">
        <v>0</v>
      </c>
      <c r="F21" s="347">
        <v>0</v>
      </c>
      <c r="G21" s="347">
        <v>0</v>
      </c>
      <c r="H21" s="347">
        <v>0</v>
      </c>
      <c r="I21" s="347">
        <v>25</v>
      </c>
      <c r="J21" s="347">
        <v>1</v>
      </c>
      <c r="K21" s="347">
        <v>0</v>
      </c>
      <c r="L21" s="347">
        <v>0</v>
      </c>
      <c r="M21" s="347">
        <v>0</v>
      </c>
      <c r="N21" s="347">
        <v>0</v>
      </c>
      <c r="O21" s="347">
        <v>0</v>
      </c>
      <c r="P21" s="347">
        <v>0</v>
      </c>
      <c r="Q21" s="347">
        <v>0</v>
      </c>
      <c r="R21" s="347">
        <v>0</v>
      </c>
      <c r="S21" s="353">
        <v>0</v>
      </c>
      <c r="T21" s="354">
        <v>0</v>
      </c>
      <c r="U21" s="354">
        <v>0</v>
      </c>
      <c r="V21" s="354">
        <v>0</v>
      </c>
      <c r="W21" s="354">
        <v>0</v>
      </c>
      <c r="X21" s="354">
        <v>0</v>
      </c>
      <c r="Y21" s="354">
        <v>0</v>
      </c>
      <c r="Z21" s="354">
        <v>0</v>
      </c>
      <c r="AA21" s="354">
        <v>0</v>
      </c>
      <c r="AB21" s="354">
        <v>0</v>
      </c>
      <c r="AC21" s="354">
        <v>0</v>
      </c>
    </row>
    <row r="22" spans="1:29" ht="14.5">
      <c r="A22" s="348" t="s">
        <v>653</v>
      </c>
      <c r="B22" s="355">
        <v>54</v>
      </c>
      <c r="C22" s="356">
        <v>39</v>
      </c>
      <c r="D22" s="357">
        <v>19</v>
      </c>
      <c r="E22" s="358">
        <v>5</v>
      </c>
      <c r="F22" s="358">
        <v>0</v>
      </c>
      <c r="G22" s="358">
        <v>0</v>
      </c>
      <c r="H22" s="358">
        <v>0</v>
      </c>
      <c r="I22" s="358">
        <v>2</v>
      </c>
      <c r="J22" s="357">
        <v>4</v>
      </c>
      <c r="K22" s="357">
        <v>0</v>
      </c>
      <c r="L22" s="357">
        <v>1</v>
      </c>
      <c r="M22" s="357">
        <v>0</v>
      </c>
      <c r="N22" s="357">
        <v>0</v>
      </c>
      <c r="O22" s="358">
        <v>0</v>
      </c>
      <c r="P22" s="357">
        <v>0</v>
      </c>
      <c r="Q22" s="358">
        <v>5</v>
      </c>
      <c r="R22" s="357">
        <v>3</v>
      </c>
      <c r="S22" s="356">
        <v>15</v>
      </c>
      <c r="T22" s="357">
        <v>3</v>
      </c>
      <c r="U22" s="357">
        <v>1</v>
      </c>
      <c r="V22" s="357">
        <v>9</v>
      </c>
      <c r="W22" s="357">
        <v>0</v>
      </c>
      <c r="X22" s="357">
        <v>0</v>
      </c>
      <c r="Y22" s="357">
        <v>0</v>
      </c>
      <c r="Z22" s="357">
        <v>2</v>
      </c>
      <c r="AA22" s="357">
        <v>0</v>
      </c>
      <c r="AB22" s="357">
        <v>0</v>
      </c>
      <c r="AC22" s="357">
        <v>0</v>
      </c>
    </row>
    <row r="23" spans="1:29" ht="14.5">
      <c r="A23" s="359" t="s">
        <v>654</v>
      </c>
      <c r="B23" s="360">
        <v>33</v>
      </c>
      <c r="C23" s="346">
        <v>21</v>
      </c>
      <c r="D23" s="347">
        <v>9</v>
      </c>
      <c r="E23" s="344">
        <v>2</v>
      </c>
      <c r="F23" s="344">
        <v>0</v>
      </c>
      <c r="G23" s="344">
        <v>0</v>
      </c>
      <c r="H23" s="344">
        <v>0</v>
      </c>
      <c r="I23" s="344">
        <v>2</v>
      </c>
      <c r="J23" s="347">
        <v>3</v>
      </c>
      <c r="K23" s="347">
        <v>0</v>
      </c>
      <c r="L23" s="347">
        <v>0</v>
      </c>
      <c r="M23" s="347">
        <v>0</v>
      </c>
      <c r="N23" s="347">
        <v>0</v>
      </c>
      <c r="O23" s="344">
        <v>0</v>
      </c>
      <c r="P23" s="347">
        <v>0</v>
      </c>
      <c r="Q23" s="344">
        <v>2</v>
      </c>
      <c r="R23" s="347">
        <v>3</v>
      </c>
      <c r="S23" s="346">
        <v>12</v>
      </c>
      <c r="T23" s="347">
        <v>3</v>
      </c>
      <c r="U23" s="347">
        <v>1</v>
      </c>
      <c r="V23" s="347">
        <v>6</v>
      </c>
      <c r="W23" s="347">
        <v>0</v>
      </c>
      <c r="X23" s="347">
        <v>0</v>
      </c>
      <c r="Y23" s="347">
        <v>0</v>
      </c>
      <c r="Z23" s="347">
        <v>2</v>
      </c>
      <c r="AA23" s="347">
        <v>0</v>
      </c>
      <c r="AB23" s="347">
        <v>0</v>
      </c>
      <c r="AC23" s="347">
        <v>0</v>
      </c>
    </row>
    <row r="24" spans="1:29" ht="14.5">
      <c r="A24" s="359" t="s">
        <v>655</v>
      </c>
      <c r="B24" s="340">
        <v>21</v>
      </c>
      <c r="C24" s="346">
        <v>18</v>
      </c>
      <c r="D24" s="347">
        <v>10</v>
      </c>
      <c r="E24" s="347">
        <v>3</v>
      </c>
      <c r="F24" s="347">
        <v>0</v>
      </c>
      <c r="G24" s="347">
        <v>0</v>
      </c>
      <c r="H24" s="347">
        <v>0</v>
      </c>
      <c r="I24" s="347">
        <v>0</v>
      </c>
      <c r="J24" s="347">
        <v>1</v>
      </c>
      <c r="K24" s="347">
        <v>0</v>
      </c>
      <c r="L24" s="347">
        <v>1</v>
      </c>
      <c r="M24" s="347">
        <v>0</v>
      </c>
      <c r="N24" s="347">
        <v>0</v>
      </c>
      <c r="O24" s="347">
        <v>0</v>
      </c>
      <c r="P24" s="347">
        <v>0</v>
      </c>
      <c r="Q24" s="347">
        <v>3</v>
      </c>
      <c r="R24" s="347">
        <v>0</v>
      </c>
      <c r="S24" s="346">
        <v>3</v>
      </c>
      <c r="T24" s="347">
        <v>0</v>
      </c>
      <c r="U24" s="347">
        <v>0</v>
      </c>
      <c r="V24" s="347">
        <v>3</v>
      </c>
      <c r="W24" s="347">
        <v>0</v>
      </c>
      <c r="X24" s="347">
        <v>0</v>
      </c>
      <c r="Y24" s="347">
        <v>0</v>
      </c>
      <c r="Z24" s="347">
        <v>0</v>
      </c>
      <c r="AA24" s="347">
        <v>0</v>
      </c>
      <c r="AB24" s="347">
        <v>0</v>
      </c>
      <c r="AC24" s="347">
        <v>0</v>
      </c>
    </row>
    <row r="25" spans="1:29" ht="15" thickBot="1">
      <c r="A25" s="361" t="s">
        <v>656</v>
      </c>
      <c r="B25" s="362">
        <v>0.36039437801552338</v>
      </c>
      <c r="C25" s="363">
        <v>0.37729816147082335</v>
      </c>
      <c r="D25" s="363">
        <v>0.35393939393939394</v>
      </c>
      <c r="E25" s="363">
        <v>0.21848739495798319</v>
      </c>
      <c r="F25" s="363">
        <v>0.54205607476635509</v>
      </c>
      <c r="G25" s="363">
        <v>0.13882532418001525</v>
      </c>
      <c r="H25" s="363">
        <v>0.43013365735115433</v>
      </c>
      <c r="I25" s="363">
        <v>0.42270531400966183</v>
      </c>
      <c r="J25" s="363">
        <v>0.49007092198581559</v>
      </c>
      <c r="K25" s="363">
        <v>0.53749999999999998</v>
      </c>
      <c r="L25" s="363">
        <v>0.50370370370370365</v>
      </c>
      <c r="M25" s="363">
        <v>0.38095238095238093</v>
      </c>
      <c r="N25" s="363">
        <v>0.125</v>
      </c>
      <c r="O25" s="363">
        <v>0</v>
      </c>
      <c r="P25" s="363">
        <v>0.8</v>
      </c>
      <c r="Q25" s="363">
        <v>0</v>
      </c>
      <c r="R25" s="363">
        <v>0</v>
      </c>
      <c r="S25" s="363">
        <f t="shared" ref="S25:AC25" si="0">S9/S26</f>
        <v>0.32098765432098764</v>
      </c>
      <c r="T25" s="363">
        <f t="shared" si="0"/>
        <v>0.17817164179104478</v>
      </c>
      <c r="U25" s="363">
        <f t="shared" si="0"/>
        <v>0.42532005689900426</v>
      </c>
      <c r="V25" s="363">
        <f t="shared" si="0"/>
        <v>0.30321782178217821</v>
      </c>
      <c r="W25" s="363">
        <f t="shared" si="0"/>
        <v>0</v>
      </c>
      <c r="X25" s="363">
        <f t="shared" si="0"/>
        <v>0</v>
      </c>
      <c r="Y25" s="363">
        <f t="shared" si="0"/>
        <v>0.35714285714285715</v>
      </c>
      <c r="Z25" s="363">
        <f t="shared" si="0"/>
        <v>0.44776119402985076</v>
      </c>
      <c r="AA25" s="363">
        <f t="shared" si="0"/>
        <v>0</v>
      </c>
      <c r="AB25" s="363">
        <f t="shared" si="0"/>
        <v>0</v>
      </c>
      <c r="AC25" s="363">
        <f t="shared" si="0"/>
        <v>0</v>
      </c>
    </row>
    <row r="26" spans="1:29" s="368" customFormat="1" ht="14.5">
      <c r="A26" s="364" t="s">
        <v>657</v>
      </c>
      <c r="B26" s="365">
        <v>14301</v>
      </c>
      <c r="C26" s="366">
        <v>10008</v>
      </c>
      <c r="D26" s="366">
        <v>1650</v>
      </c>
      <c r="E26" s="366">
        <v>595</v>
      </c>
      <c r="F26" s="366">
        <v>1070</v>
      </c>
      <c r="G26" s="366">
        <v>1311</v>
      </c>
      <c r="H26" s="367">
        <v>823</v>
      </c>
      <c r="I26" s="367">
        <v>2070</v>
      </c>
      <c r="J26" s="367">
        <v>1410</v>
      </c>
      <c r="K26" s="367">
        <v>400</v>
      </c>
      <c r="L26" s="367">
        <v>135</v>
      </c>
      <c r="M26" s="367">
        <v>21</v>
      </c>
      <c r="N26" s="367">
        <v>8</v>
      </c>
      <c r="O26" s="367">
        <v>10</v>
      </c>
      <c r="P26" s="367">
        <v>110</v>
      </c>
      <c r="Q26" s="367">
        <v>188</v>
      </c>
      <c r="R26" s="367">
        <v>207</v>
      </c>
      <c r="S26" s="367">
        <v>4293</v>
      </c>
      <c r="T26" s="367">
        <v>1072</v>
      </c>
      <c r="U26" s="367">
        <v>2109</v>
      </c>
      <c r="V26" s="367">
        <v>808</v>
      </c>
      <c r="W26" s="367">
        <v>57</v>
      </c>
      <c r="X26" s="367">
        <v>79</v>
      </c>
      <c r="Y26" s="367">
        <v>42</v>
      </c>
      <c r="Z26" s="367">
        <v>67</v>
      </c>
      <c r="AA26" s="367">
        <v>34</v>
      </c>
      <c r="AB26" s="367">
        <v>9</v>
      </c>
      <c r="AC26" s="367">
        <v>16</v>
      </c>
    </row>
    <row r="27" spans="1:29">
      <c r="A27" s="320"/>
      <c r="B27" s="369"/>
    </row>
    <row r="29" spans="1:29" ht="18.5" thickBot="1">
      <c r="A29" s="297" t="s">
        <v>658</v>
      </c>
      <c r="B29" s="297"/>
      <c r="C29" s="298"/>
      <c r="D29" s="298"/>
      <c r="E29" s="299"/>
      <c r="F29" s="299"/>
      <c r="G29" s="299"/>
      <c r="H29" s="329"/>
      <c r="I29" s="329"/>
      <c r="J29" s="329"/>
      <c r="K29" s="329"/>
      <c r="L29" s="329"/>
      <c r="M29" s="329"/>
      <c r="N29" s="329"/>
      <c r="O29" s="329"/>
      <c r="P29" s="329"/>
      <c r="Q29" s="329"/>
      <c r="R29" s="329"/>
      <c r="S29" s="329"/>
      <c r="T29" s="329"/>
      <c r="U29" s="329"/>
      <c r="V29" s="329"/>
      <c r="W29" s="329"/>
      <c r="X29" s="329"/>
      <c r="Y29" s="329"/>
      <c r="Z29" s="329"/>
      <c r="AA29" s="329"/>
      <c r="AB29" s="329"/>
      <c r="AC29" s="329"/>
    </row>
    <row r="30" spans="1:29" ht="42.5">
      <c r="A30" s="330" t="s">
        <v>659</v>
      </c>
      <c r="B30" s="331" t="s">
        <v>585</v>
      </c>
      <c r="C30" s="331" t="s">
        <v>461</v>
      </c>
      <c r="D30" s="305" t="s">
        <v>554</v>
      </c>
      <c r="E30" s="332" t="s">
        <v>555</v>
      </c>
      <c r="F30" s="332" t="s">
        <v>556</v>
      </c>
      <c r="G30" s="332" t="s">
        <v>557</v>
      </c>
      <c r="H30" s="333" t="s">
        <v>558</v>
      </c>
      <c r="I30" s="333" t="s">
        <v>559</v>
      </c>
      <c r="J30" s="333" t="s">
        <v>560</v>
      </c>
      <c r="K30" s="333" t="s">
        <v>561</v>
      </c>
      <c r="L30" s="333" t="s">
        <v>660</v>
      </c>
      <c r="M30" s="333" t="s">
        <v>661</v>
      </c>
      <c r="N30" s="333" t="s">
        <v>628</v>
      </c>
      <c r="O30" s="333" t="s">
        <v>629</v>
      </c>
      <c r="P30" s="333" t="s">
        <v>630</v>
      </c>
      <c r="Q30" s="333" t="s">
        <v>631</v>
      </c>
      <c r="R30" s="333" t="s">
        <v>632</v>
      </c>
      <c r="S30" s="334" t="s">
        <v>586</v>
      </c>
      <c r="T30" s="333" t="s">
        <v>562</v>
      </c>
      <c r="U30" s="333" t="s">
        <v>563</v>
      </c>
      <c r="V30" s="333" t="s">
        <v>564</v>
      </c>
      <c r="W30" s="333" t="s">
        <v>633</v>
      </c>
      <c r="X30" s="333" t="s">
        <v>634</v>
      </c>
      <c r="Y30" s="333" t="s">
        <v>635</v>
      </c>
      <c r="Z30" s="333" t="s">
        <v>636</v>
      </c>
      <c r="AA30" s="333" t="s">
        <v>637</v>
      </c>
      <c r="AB30" s="333" t="s">
        <v>638</v>
      </c>
      <c r="AC30" s="333" t="s">
        <v>639</v>
      </c>
    </row>
    <row r="31" spans="1:29" ht="14.5">
      <c r="A31" s="371" t="s">
        <v>662</v>
      </c>
      <c r="B31" s="372">
        <v>668</v>
      </c>
      <c r="C31" s="337">
        <v>374</v>
      </c>
      <c r="D31" s="373">
        <v>51</v>
      </c>
      <c r="E31" s="373">
        <v>25</v>
      </c>
      <c r="F31" s="373">
        <v>31</v>
      </c>
      <c r="G31" s="373">
        <v>23</v>
      </c>
      <c r="H31" s="347">
        <v>16</v>
      </c>
      <c r="I31" s="347">
        <v>103</v>
      </c>
      <c r="J31" s="347">
        <v>60</v>
      </c>
      <c r="K31" s="347">
        <v>18</v>
      </c>
      <c r="L31" s="347">
        <v>6</v>
      </c>
      <c r="M31" s="347">
        <v>0</v>
      </c>
      <c r="N31" s="347">
        <v>1</v>
      </c>
      <c r="O31" s="347">
        <v>0</v>
      </c>
      <c r="P31" s="347">
        <v>2</v>
      </c>
      <c r="Q31" s="347">
        <v>13</v>
      </c>
      <c r="R31" s="347">
        <v>25</v>
      </c>
      <c r="S31" s="338">
        <v>294</v>
      </c>
      <c r="T31" s="347">
        <v>100</v>
      </c>
      <c r="U31" s="347">
        <v>117</v>
      </c>
      <c r="V31" s="347">
        <v>44</v>
      </c>
      <c r="W31" s="347">
        <v>5</v>
      </c>
      <c r="X31" s="347">
        <v>0</v>
      </c>
      <c r="Y31" s="347">
        <v>0</v>
      </c>
      <c r="Z31" s="347">
        <v>22</v>
      </c>
      <c r="AA31" s="347">
        <v>5</v>
      </c>
      <c r="AB31" s="347">
        <v>1</v>
      </c>
      <c r="AC31" s="347">
        <v>0</v>
      </c>
    </row>
    <row r="32" spans="1:29" ht="14.5">
      <c r="A32" s="359" t="s">
        <v>663</v>
      </c>
      <c r="B32" s="374">
        <v>209</v>
      </c>
      <c r="C32" s="341">
        <v>165</v>
      </c>
      <c r="D32" s="344">
        <v>40</v>
      </c>
      <c r="E32" s="344">
        <v>19</v>
      </c>
      <c r="F32" s="344">
        <v>28</v>
      </c>
      <c r="G32" s="344">
        <v>11</v>
      </c>
      <c r="H32" s="344">
        <v>5</v>
      </c>
      <c r="I32" s="344">
        <v>15</v>
      </c>
      <c r="J32" s="344">
        <v>12</v>
      </c>
      <c r="K32" s="344">
        <v>7</v>
      </c>
      <c r="L32" s="344">
        <v>3</v>
      </c>
      <c r="M32" s="344">
        <v>0</v>
      </c>
      <c r="N32" s="344">
        <v>1</v>
      </c>
      <c r="O32" s="344">
        <v>0</v>
      </c>
      <c r="P32" s="344">
        <v>1</v>
      </c>
      <c r="Q32" s="344">
        <v>10</v>
      </c>
      <c r="R32" s="344">
        <v>13</v>
      </c>
      <c r="S32" s="341">
        <v>44</v>
      </c>
      <c r="T32" s="344">
        <v>20</v>
      </c>
      <c r="U32" s="344">
        <v>12</v>
      </c>
      <c r="V32" s="344">
        <v>8</v>
      </c>
      <c r="W32" s="344">
        <v>1</v>
      </c>
      <c r="X32" s="344">
        <v>0</v>
      </c>
      <c r="Y32" s="344">
        <v>0</v>
      </c>
      <c r="Z32" s="344">
        <v>3</v>
      </c>
      <c r="AA32" s="344">
        <v>0</v>
      </c>
      <c r="AB32" s="344">
        <v>0</v>
      </c>
      <c r="AC32" s="344">
        <v>0</v>
      </c>
    </row>
    <row r="33" spans="1:29" ht="14.5">
      <c r="A33" s="359" t="s">
        <v>664</v>
      </c>
      <c r="B33" s="374">
        <v>379</v>
      </c>
      <c r="C33" s="341">
        <v>181</v>
      </c>
      <c r="D33" s="344">
        <v>9</v>
      </c>
      <c r="E33" s="344">
        <v>5</v>
      </c>
      <c r="F33" s="344">
        <v>3</v>
      </c>
      <c r="G33" s="344">
        <v>12</v>
      </c>
      <c r="H33" s="344">
        <v>10</v>
      </c>
      <c r="I33" s="344">
        <v>73</v>
      </c>
      <c r="J33" s="344">
        <v>42</v>
      </c>
      <c r="K33" s="344">
        <v>9</v>
      </c>
      <c r="L33" s="344">
        <v>3</v>
      </c>
      <c r="M33" s="344">
        <v>0</v>
      </c>
      <c r="N33" s="344">
        <v>0</v>
      </c>
      <c r="O33" s="344">
        <v>0</v>
      </c>
      <c r="P33" s="344">
        <v>1</v>
      </c>
      <c r="Q33" s="344">
        <v>3</v>
      </c>
      <c r="R33" s="344">
        <v>11</v>
      </c>
      <c r="S33" s="341">
        <v>198</v>
      </c>
      <c r="T33" s="344">
        <v>69</v>
      </c>
      <c r="U33" s="344">
        <v>82</v>
      </c>
      <c r="V33" s="344">
        <v>30</v>
      </c>
      <c r="W33" s="344">
        <v>2</v>
      </c>
      <c r="X33" s="344">
        <v>0</v>
      </c>
      <c r="Y33" s="344">
        <v>0</v>
      </c>
      <c r="Z33" s="344">
        <v>13</v>
      </c>
      <c r="AA33" s="344">
        <v>1</v>
      </c>
      <c r="AB33" s="344">
        <v>1</v>
      </c>
      <c r="AC33" s="344">
        <v>0</v>
      </c>
    </row>
    <row r="34" spans="1:29" ht="14.5">
      <c r="A34" s="348" t="s">
        <v>665</v>
      </c>
      <c r="B34" s="375">
        <v>80</v>
      </c>
      <c r="C34" s="338">
        <v>28</v>
      </c>
      <c r="D34" s="347">
        <v>2</v>
      </c>
      <c r="E34" s="376">
        <v>1</v>
      </c>
      <c r="F34" s="347">
        <v>0</v>
      </c>
      <c r="G34" s="347">
        <v>0</v>
      </c>
      <c r="H34" s="347">
        <v>1</v>
      </c>
      <c r="I34" s="347">
        <v>15</v>
      </c>
      <c r="J34" s="347">
        <v>6</v>
      </c>
      <c r="K34" s="347">
        <v>2</v>
      </c>
      <c r="L34" s="347">
        <v>0</v>
      </c>
      <c r="M34" s="347">
        <v>0</v>
      </c>
      <c r="N34" s="347">
        <v>0</v>
      </c>
      <c r="O34" s="347">
        <v>0</v>
      </c>
      <c r="P34" s="347">
        <v>0</v>
      </c>
      <c r="Q34" s="347">
        <v>0</v>
      </c>
      <c r="R34" s="347">
        <v>1</v>
      </c>
      <c r="S34" s="338">
        <v>52</v>
      </c>
      <c r="T34" s="347">
        <v>11</v>
      </c>
      <c r="U34" s="347">
        <v>23</v>
      </c>
      <c r="V34" s="347">
        <v>6</v>
      </c>
      <c r="W34" s="347">
        <v>2</v>
      </c>
      <c r="X34" s="347">
        <v>0</v>
      </c>
      <c r="Y34" s="347">
        <v>0</v>
      </c>
      <c r="Z34" s="347">
        <v>6</v>
      </c>
      <c r="AA34" s="347">
        <v>4</v>
      </c>
      <c r="AB34" s="347">
        <v>0</v>
      </c>
      <c r="AC34" s="347">
        <v>0</v>
      </c>
    </row>
    <row r="35" spans="1:29" ht="14.5">
      <c r="A35" s="371" t="s">
        <v>666</v>
      </c>
      <c r="B35" s="372">
        <v>1253</v>
      </c>
      <c r="C35" s="337">
        <v>873</v>
      </c>
      <c r="D35" s="373">
        <v>184</v>
      </c>
      <c r="E35" s="373">
        <v>72</v>
      </c>
      <c r="F35" s="373">
        <v>59</v>
      </c>
      <c r="G35" s="373">
        <v>98</v>
      </c>
      <c r="H35" s="347">
        <v>74</v>
      </c>
      <c r="I35" s="347">
        <v>174</v>
      </c>
      <c r="J35" s="347">
        <v>90</v>
      </c>
      <c r="K35" s="347">
        <v>57</v>
      </c>
      <c r="L35" s="347">
        <v>16</v>
      </c>
      <c r="M35" s="347">
        <v>0</v>
      </c>
      <c r="N35" s="347">
        <v>0</v>
      </c>
      <c r="O35" s="347">
        <v>4</v>
      </c>
      <c r="P35" s="347">
        <v>3</v>
      </c>
      <c r="Q35" s="347">
        <v>13</v>
      </c>
      <c r="R35" s="347">
        <v>29</v>
      </c>
      <c r="S35" s="338">
        <v>380</v>
      </c>
      <c r="T35" s="347">
        <v>88</v>
      </c>
      <c r="U35" s="347">
        <v>193</v>
      </c>
      <c r="V35" s="347">
        <v>57</v>
      </c>
      <c r="W35" s="347">
        <v>5</v>
      </c>
      <c r="X35" s="347">
        <v>0</v>
      </c>
      <c r="Y35" s="347">
        <v>0</v>
      </c>
      <c r="Z35" s="347">
        <v>25</v>
      </c>
      <c r="AA35" s="347">
        <v>6</v>
      </c>
      <c r="AB35" s="347">
        <v>3</v>
      </c>
      <c r="AC35" s="347">
        <v>3</v>
      </c>
    </row>
    <row r="36" spans="1:29" ht="14.5">
      <c r="A36" s="359" t="s">
        <v>667</v>
      </c>
      <c r="B36" s="374">
        <v>824</v>
      </c>
      <c r="C36" s="341">
        <v>561</v>
      </c>
      <c r="D36" s="344">
        <v>117</v>
      </c>
      <c r="E36" s="344">
        <v>53</v>
      </c>
      <c r="F36" s="344">
        <v>34</v>
      </c>
      <c r="G36" s="344">
        <v>65</v>
      </c>
      <c r="H36" s="344">
        <v>38</v>
      </c>
      <c r="I36" s="344">
        <v>136</v>
      </c>
      <c r="J36" s="344">
        <v>67</v>
      </c>
      <c r="K36" s="344">
        <v>15</v>
      </c>
      <c r="L36" s="344">
        <v>8</v>
      </c>
      <c r="M36" s="344">
        <v>0</v>
      </c>
      <c r="N36" s="344">
        <v>0</v>
      </c>
      <c r="O36" s="344">
        <v>4</v>
      </c>
      <c r="P36" s="344">
        <v>3</v>
      </c>
      <c r="Q36" s="344">
        <v>3</v>
      </c>
      <c r="R36" s="344">
        <v>18</v>
      </c>
      <c r="S36" s="341">
        <v>263</v>
      </c>
      <c r="T36" s="344">
        <v>66</v>
      </c>
      <c r="U36" s="344">
        <v>124</v>
      </c>
      <c r="V36" s="344">
        <v>50</v>
      </c>
      <c r="W36" s="344">
        <v>3</v>
      </c>
      <c r="X36" s="344">
        <v>0</v>
      </c>
      <c r="Y36" s="344">
        <v>0</v>
      </c>
      <c r="Z36" s="344">
        <v>13</v>
      </c>
      <c r="AA36" s="344">
        <v>3</v>
      </c>
      <c r="AB36" s="344">
        <v>1</v>
      </c>
      <c r="AC36" s="344">
        <v>3</v>
      </c>
    </row>
    <row r="37" spans="1:29" ht="14.5">
      <c r="A37" s="359" t="s">
        <v>668</v>
      </c>
      <c r="B37" s="374">
        <v>242</v>
      </c>
      <c r="C37" s="341">
        <v>229</v>
      </c>
      <c r="D37" s="344">
        <v>62</v>
      </c>
      <c r="E37" s="344">
        <v>16</v>
      </c>
      <c r="F37" s="344">
        <v>23</v>
      </c>
      <c r="G37" s="344">
        <v>31</v>
      </c>
      <c r="H37" s="344">
        <v>33</v>
      </c>
      <c r="I37" s="344">
        <v>5</v>
      </c>
      <c r="J37" s="344">
        <v>5</v>
      </c>
      <c r="K37" s="344">
        <v>29</v>
      </c>
      <c r="L37" s="344">
        <v>8</v>
      </c>
      <c r="M37" s="344">
        <v>0</v>
      </c>
      <c r="N37" s="344">
        <v>0</v>
      </c>
      <c r="O37" s="344">
        <v>0</v>
      </c>
      <c r="P37" s="344">
        <v>0</v>
      </c>
      <c r="Q37" s="344">
        <v>7</v>
      </c>
      <c r="R37" s="344">
        <v>10</v>
      </c>
      <c r="S37" s="341">
        <v>13</v>
      </c>
      <c r="T37" s="344">
        <v>0</v>
      </c>
      <c r="U37" s="344">
        <v>10</v>
      </c>
      <c r="V37" s="344">
        <v>1</v>
      </c>
      <c r="W37" s="347">
        <v>0</v>
      </c>
      <c r="X37" s="347">
        <v>0</v>
      </c>
      <c r="Y37" s="347">
        <v>0</v>
      </c>
      <c r="Z37" s="347">
        <v>1</v>
      </c>
      <c r="AA37" s="344">
        <v>1</v>
      </c>
      <c r="AB37" s="344">
        <v>0</v>
      </c>
      <c r="AC37" s="344">
        <v>0</v>
      </c>
    </row>
    <row r="38" spans="1:29" ht="15" thickBot="1">
      <c r="A38" s="377" t="s">
        <v>669</v>
      </c>
      <c r="B38" s="378">
        <v>187</v>
      </c>
      <c r="C38" s="379">
        <v>83</v>
      </c>
      <c r="D38" s="380">
        <v>5</v>
      </c>
      <c r="E38" s="381">
        <v>3</v>
      </c>
      <c r="F38" s="380">
        <v>2</v>
      </c>
      <c r="G38" s="380">
        <v>2</v>
      </c>
      <c r="H38" s="380">
        <v>3</v>
      </c>
      <c r="I38" s="380">
        <v>33</v>
      </c>
      <c r="J38" s="380">
        <v>18</v>
      </c>
      <c r="K38" s="380">
        <v>13</v>
      </c>
      <c r="L38" s="380">
        <v>0</v>
      </c>
      <c r="M38" s="380">
        <v>0</v>
      </c>
      <c r="N38" s="380">
        <v>0</v>
      </c>
      <c r="O38" s="380">
        <v>0</v>
      </c>
      <c r="P38" s="380">
        <v>0</v>
      </c>
      <c r="Q38" s="380">
        <v>3</v>
      </c>
      <c r="R38" s="380">
        <v>1</v>
      </c>
      <c r="S38" s="379">
        <v>104</v>
      </c>
      <c r="T38" s="380">
        <v>22</v>
      </c>
      <c r="U38" s="380">
        <v>59</v>
      </c>
      <c r="V38" s="380">
        <v>6</v>
      </c>
      <c r="W38" s="382">
        <v>2</v>
      </c>
      <c r="X38" s="382">
        <v>0</v>
      </c>
      <c r="Y38" s="382">
        <v>0</v>
      </c>
      <c r="Z38" s="382">
        <v>11</v>
      </c>
      <c r="AA38" s="380">
        <v>2</v>
      </c>
      <c r="AB38" s="380">
        <v>2</v>
      </c>
      <c r="AC38" s="380">
        <v>0</v>
      </c>
    </row>
    <row r="39" spans="1:29" ht="14.5">
      <c r="A39" s="383" t="s">
        <v>670</v>
      </c>
      <c r="B39" s="384">
        <v>0.34773555439875065</v>
      </c>
      <c r="C39" s="363">
        <v>0.29991980753809144</v>
      </c>
      <c r="D39" s="385">
        <v>0.21702127659574469</v>
      </c>
      <c r="E39" s="386">
        <v>0.25773195876288657</v>
      </c>
      <c r="F39" s="385">
        <v>0.34444444444444444</v>
      </c>
      <c r="G39" s="385">
        <v>0.19008264462809918</v>
      </c>
      <c r="H39" s="385">
        <v>0.17777777777777778</v>
      </c>
      <c r="I39" s="385">
        <v>0.37184115523465705</v>
      </c>
      <c r="J39" s="385">
        <v>0.4</v>
      </c>
      <c r="K39" s="385">
        <v>0.24</v>
      </c>
      <c r="L39" s="385">
        <v>0.27272727272727271</v>
      </c>
      <c r="M39" s="385" t="s">
        <v>576</v>
      </c>
      <c r="N39" s="385">
        <v>1</v>
      </c>
      <c r="O39" s="385">
        <v>0</v>
      </c>
      <c r="P39" s="385">
        <v>0.4</v>
      </c>
      <c r="Q39" s="385">
        <v>0.5</v>
      </c>
      <c r="R39" s="385">
        <v>0.46296296296296297</v>
      </c>
      <c r="S39" s="363">
        <v>0.43619999999999998</v>
      </c>
      <c r="T39" s="385">
        <v>0.53190000000000004</v>
      </c>
      <c r="U39" s="385">
        <v>0.37740000000000001</v>
      </c>
      <c r="V39" s="385">
        <v>0.43559999999999999</v>
      </c>
      <c r="W39" s="385">
        <v>0.5</v>
      </c>
      <c r="X39" s="385" t="s">
        <v>576</v>
      </c>
      <c r="Y39" s="385" t="s">
        <v>576</v>
      </c>
      <c r="Z39" s="385">
        <v>0.46810000000000002</v>
      </c>
      <c r="AA39" s="385">
        <v>0.45450000000000002</v>
      </c>
      <c r="AB39" s="385">
        <v>0.25</v>
      </c>
      <c r="AC39" s="385">
        <v>0</v>
      </c>
    </row>
    <row r="40" spans="1:29" ht="14.5">
      <c r="A40" s="387" t="s">
        <v>671</v>
      </c>
      <c r="B40" s="388">
        <v>1921</v>
      </c>
      <c r="C40" s="367">
        <v>1247</v>
      </c>
      <c r="D40" s="367">
        <v>235</v>
      </c>
      <c r="E40" s="389">
        <v>97</v>
      </c>
      <c r="F40" s="367">
        <v>90</v>
      </c>
      <c r="G40" s="367">
        <v>121</v>
      </c>
      <c r="H40" s="367">
        <v>90</v>
      </c>
      <c r="I40" s="367">
        <v>277</v>
      </c>
      <c r="J40" s="367">
        <v>150</v>
      </c>
      <c r="K40" s="367">
        <v>75</v>
      </c>
      <c r="L40" s="367">
        <v>22</v>
      </c>
      <c r="M40" s="367">
        <v>0</v>
      </c>
      <c r="N40" s="367">
        <v>1</v>
      </c>
      <c r="O40" s="367">
        <v>4</v>
      </c>
      <c r="P40" s="367">
        <v>5</v>
      </c>
      <c r="Q40" s="367">
        <v>26</v>
      </c>
      <c r="R40" s="367">
        <v>54</v>
      </c>
      <c r="S40" s="367">
        <v>674</v>
      </c>
      <c r="T40" s="367">
        <v>188</v>
      </c>
      <c r="U40" s="367">
        <v>310</v>
      </c>
      <c r="V40" s="367">
        <v>101</v>
      </c>
      <c r="W40" s="367">
        <v>10</v>
      </c>
      <c r="X40" s="367">
        <v>0</v>
      </c>
      <c r="Y40" s="367">
        <v>0</v>
      </c>
      <c r="Z40" s="367">
        <v>47</v>
      </c>
      <c r="AA40" s="367">
        <v>11</v>
      </c>
      <c r="AB40" s="367">
        <v>4</v>
      </c>
      <c r="AC40" s="367">
        <v>3</v>
      </c>
    </row>
    <row r="41" spans="1:29">
      <c r="E41" s="302"/>
    </row>
    <row r="42" spans="1:29" ht="18.5" thickBot="1">
      <c r="A42" s="297" t="s">
        <v>672</v>
      </c>
      <c r="B42" s="297"/>
      <c r="C42" s="329"/>
      <c r="D42" s="329"/>
      <c r="E42" s="390"/>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row>
    <row r="43" spans="1:29" ht="42.5">
      <c r="A43" s="330" t="s">
        <v>659</v>
      </c>
      <c r="B43" s="331" t="s">
        <v>585</v>
      </c>
      <c r="C43" s="331" t="s">
        <v>461</v>
      </c>
      <c r="D43" s="305" t="s">
        <v>554</v>
      </c>
      <c r="E43" s="332" t="s">
        <v>555</v>
      </c>
      <c r="F43" s="332" t="s">
        <v>556</v>
      </c>
      <c r="G43" s="332" t="s">
        <v>557</v>
      </c>
      <c r="H43" s="333" t="s">
        <v>558</v>
      </c>
      <c r="I43" s="333" t="s">
        <v>559</v>
      </c>
      <c r="J43" s="333" t="s">
        <v>560</v>
      </c>
      <c r="K43" s="333" t="s">
        <v>561</v>
      </c>
      <c r="L43" s="333" t="s">
        <v>626</v>
      </c>
      <c r="M43" s="333" t="s">
        <v>661</v>
      </c>
      <c r="N43" s="333" t="s">
        <v>628</v>
      </c>
      <c r="O43" s="333" t="s">
        <v>629</v>
      </c>
      <c r="P43" s="333" t="s">
        <v>630</v>
      </c>
      <c r="Q43" s="333" t="s">
        <v>631</v>
      </c>
      <c r="R43" s="333" t="s">
        <v>632</v>
      </c>
      <c r="S43" s="334" t="s">
        <v>586</v>
      </c>
      <c r="T43" s="333" t="s">
        <v>562</v>
      </c>
      <c r="U43" s="333" t="s">
        <v>563</v>
      </c>
      <c r="V43" s="333" t="s">
        <v>564</v>
      </c>
      <c r="W43" s="333" t="s">
        <v>633</v>
      </c>
      <c r="X43" s="333" t="s">
        <v>634</v>
      </c>
      <c r="Y43" s="333" t="s">
        <v>635</v>
      </c>
      <c r="Z43" s="333" t="s">
        <v>636</v>
      </c>
      <c r="AA43" s="333" t="s">
        <v>637</v>
      </c>
      <c r="AB43" s="333" t="s">
        <v>638</v>
      </c>
      <c r="AC43" s="333" t="s">
        <v>639</v>
      </c>
    </row>
    <row r="44" spans="1:29" ht="14.5">
      <c r="A44" s="371" t="s">
        <v>673</v>
      </c>
      <c r="B44" s="391">
        <v>0.37676254935138181</v>
      </c>
      <c r="C44" s="392">
        <v>0.26117318435754189</v>
      </c>
      <c r="D44" s="393">
        <v>0.46788990825688076</v>
      </c>
      <c r="E44" s="394">
        <v>0.52083333333333337</v>
      </c>
      <c r="F44" s="394">
        <v>0.40259740259740262</v>
      </c>
      <c r="G44" s="394">
        <v>0.14285714285714285</v>
      </c>
      <c r="H44" s="395">
        <v>0.27586206896551724</v>
      </c>
      <c r="I44" s="395">
        <v>0.20396039603960395</v>
      </c>
      <c r="J44" s="395">
        <v>0.22222222222222221</v>
      </c>
      <c r="K44" s="395">
        <v>0.66666666666666663</v>
      </c>
      <c r="L44" s="395">
        <v>0.4</v>
      </c>
      <c r="M44" s="395">
        <v>0</v>
      </c>
      <c r="N44" s="395">
        <v>1</v>
      </c>
      <c r="O44" s="395">
        <v>0</v>
      </c>
      <c r="P44" s="395">
        <v>0.66666666666666663</v>
      </c>
      <c r="Q44" s="395">
        <v>0.20967741935483872</v>
      </c>
      <c r="R44" s="395">
        <v>0.27472527472527475</v>
      </c>
      <c r="S44" s="396">
        <v>0.86219999999999997</v>
      </c>
      <c r="T44" s="395">
        <v>1.2658</v>
      </c>
      <c r="U44" s="395">
        <v>0.9</v>
      </c>
      <c r="V44" s="395">
        <v>0.73329999999999995</v>
      </c>
      <c r="W44" s="395">
        <v>0.2273</v>
      </c>
      <c r="X44" s="395">
        <v>0</v>
      </c>
      <c r="Y44" s="395">
        <v>0</v>
      </c>
      <c r="Z44" s="395">
        <v>2.4443999999999999</v>
      </c>
      <c r="AA44" s="395">
        <v>0.33329999999999999</v>
      </c>
      <c r="AB44" s="395">
        <v>0.25</v>
      </c>
      <c r="AC44" s="395" t="s">
        <v>576</v>
      </c>
    </row>
    <row r="45" spans="1:29" ht="14.5">
      <c r="A45" s="397" t="s">
        <v>674</v>
      </c>
      <c r="B45" s="398">
        <v>0.17176148046607265</v>
      </c>
      <c r="C45" s="399">
        <v>0.18645877829987184</v>
      </c>
      <c r="D45" s="400">
        <v>0.20043572984749455</v>
      </c>
      <c r="E45" s="400">
        <v>0.17603911980440098</v>
      </c>
      <c r="F45" s="400">
        <v>0.13752913752913754</v>
      </c>
      <c r="G45" s="401">
        <v>9.8000000000000004E-2</v>
      </c>
      <c r="H45" s="402">
        <v>0.20163487738419619</v>
      </c>
      <c r="I45" s="400">
        <v>0.27488151658767773</v>
      </c>
      <c r="J45" s="400">
        <v>0.20979020979020979</v>
      </c>
      <c r="K45" s="400">
        <v>0.3352941176470588</v>
      </c>
      <c r="L45" s="400">
        <v>0.32653061224489793</v>
      </c>
      <c r="M45" s="400">
        <v>0</v>
      </c>
      <c r="N45" s="400">
        <v>0</v>
      </c>
      <c r="O45" s="400">
        <v>0.44444444444444442</v>
      </c>
      <c r="P45" s="400">
        <v>0.2</v>
      </c>
      <c r="Q45" s="400">
        <v>0.10655737704918032</v>
      </c>
      <c r="R45" s="400">
        <v>0.25</v>
      </c>
      <c r="S45" s="399">
        <v>0.1454</v>
      </c>
      <c r="T45" s="400">
        <v>0.10970000000000001</v>
      </c>
      <c r="U45" s="400">
        <v>0.1784</v>
      </c>
      <c r="V45" s="400">
        <v>0.10630000000000001</v>
      </c>
      <c r="W45" s="400">
        <v>0.1429</v>
      </c>
      <c r="X45" s="400">
        <v>0</v>
      </c>
      <c r="Y45" s="400">
        <v>0</v>
      </c>
      <c r="Z45" s="400">
        <v>0.89290000000000003</v>
      </c>
      <c r="AA45" s="400">
        <v>0.31580000000000003</v>
      </c>
      <c r="AB45" s="400">
        <v>0.1111</v>
      </c>
      <c r="AC45" s="400" t="s">
        <v>576</v>
      </c>
    </row>
    <row r="46" spans="1:29" ht="14.5">
      <c r="A46" s="387" t="s">
        <v>675</v>
      </c>
      <c r="B46" s="403">
        <v>0.21184384649316301</v>
      </c>
      <c r="C46" s="404">
        <v>0.2039581288845273</v>
      </c>
      <c r="D46" s="404">
        <v>0.22882181110029212</v>
      </c>
      <c r="E46" s="404">
        <v>0.21225382932166301</v>
      </c>
      <c r="F46" s="404">
        <v>0.17786561264822134</v>
      </c>
      <c r="G46" s="404">
        <v>0.10422049956933678</v>
      </c>
      <c r="H46" s="404">
        <v>0.21176470588235294</v>
      </c>
      <c r="I46" s="404">
        <v>0.24340949033391915</v>
      </c>
      <c r="J46" s="404">
        <v>0.21459227467811159</v>
      </c>
      <c r="K46" s="404">
        <v>0.38071065989847713</v>
      </c>
      <c r="L46" s="404">
        <v>0.34375</v>
      </c>
      <c r="M46" s="404">
        <v>0</v>
      </c>
      <c r="N46" s="404">
        <v>0.14285714285714285</v>
      </c>
      <c r="O46" s="404">
        <v>0.36363636363636365</v>
      </c>
      <c r="P46" s="404">
        <v>0.27777777777777779</v>
      </c>
      <c r="Q46" s="404">
        <v>0.14130434782608695</v>
      </c>
      <c r="R46" s="404">
        <v>0.2608695652173913</v>
      </c>
      <c r="S46" s="404">
        <v>0.22819999999999999</v>
      </c>
      <c r="T46" s="404">
        <v>0.21340000000000001</v>
      </c>
      <c r="U46" s="404">
        <v>0.25580000000000003</v>
      </c>
      <c r="V46" s="404">
        <v>0.16950000000000001</v>
      </c>
      <c r="W46" s="404">
        <v>0.1754</v>
      </c>
      <c r="X46" s="404">
        <v>0</v>
      </c>
      <c r="Y46" s="404">
        <v>0</v>
      </c>
      <c r="Z46" s="404">
        <v>1.9582999999999999</v>
      </c>
      <c r="AA46" s="404">
        <v>0.32350000000000001</v>
      </c>
      <c r="AB46" s="404">
        <v>0.16669999999999999</v>
      </c>
      <c r="AC46" s="404" t="s">
        <v>576</v>
      </c>
    </row>
    <row r="47" spans="1:29">
      <c r="A47" s="405" t="s">
        <v>676</v>
      </c>
      <c r="B47" s="405"/>
    </row>
    <row r="49" spans="1:29" ht="18.5" thickBot="1">
      <c r="A49" s="297" t="s">
        <v>677</v>
      </c>
      <c r="B49" s="297"/>
      <c r="C49" s="298"/>
      <c r="D49" s="298"/>
      <c r="E49" s="299"/>
      <c r="F49" s="299"/>
      <c r="G49" s="299"/>
      <c r="H49" s="329"/>
      <c r="I49" s="329"/>
      <c r="J49" s="329"/>
      <c r="K49" s="329"/>
      <c r="L49" s="329"/>
      <c r="M49" s="329"/>
      <c r="N49" s="329"/>
      <c r="O49" s="329"/>
      <c r="P49" s="329"/>
      <c r="Q49" s="329"/>
      <c r="R49" s="329"/>
      <c r="S49" s="329"/>
      <c r="T49" s="329"/>
      <c r="U49" s="329"/>
      <c r="V49" s="329"/>
      <c r="W49" s="329"/>
      <c r="X49" s="329"/>
      <c r="Y49" s="329"/>
      <c r="Z49" s="329"/>
      <c r="AA49" s="329"/>
      <c r="AB49" s="329"/>
      <c r="AC49" s="329"/>
    </row>
    <row r="50" spans="1:29" ht="42.5">
      <c r="A50" s="330" t="s">
        <v>279</v>
      </c>
      <c r="B50" s="331" t="s">
        <v>585</v>
      </c>
      <c r="C50" s="331" t="s">
        <v>461</v>
      </c>
      <c r="D50" s="305" t="s">
        <v>554</v>
      </c>
      <c r="E50" s="332" t="s">
        <v>555</v>
      </c>
      <c r="F50" s="332" t="s">
        <v>556</v>
      </c>
      <c r="G50" s="332" t="s">
        <v>557</v>
      </c>
      <c r="H50" s="333" t="s">
        <v>558</v>
      </c>
      <c r="I50" s="333" t="s">
        <v>559</v>
      </c>
      <c r="J50" s="333" t="s">
        <v>560</v>
      </c>
      <c r="K50" s="333" t="s">
        <v>561</v>
      </c>
      <c r="L50" s="333" t="s">
        <v>626</v>
      </c>
      <c r="M50" s="333" t="s">
        <v>661</v>
      </c>
      <c r="N50" s="333" t="s">
        <v>628</v>
      </c>
      <c r="O50" s="333" t="s">
        <v>629</v>
      </c>
      <c r="P50" s="333" t="s">
        <v>630</v>
      </c>
      <c r="Q50" s="333" t="s">
        <v>631</v>
      </c>
      <c r="R50" s="333" t="s">
        <v>632</v>
      </c>
      <c r="S50" s="334" t="s">
        <v>586</v>
      </c>
      <c r="T50" s="333" t="s">
        <v>562</v>
      </c>
      <c r="U50" s="333" t="s">
        <v>563</v>
      </c>
      <c r="V50" s="333" t="s">
        <v>564</v>
      </c>
      <c r="W50" s="333" t="s">
        <v>633</v>
      </c>
      <c r="X50" s="333" t="s">
        <v>634</v>
      </c>
      <c r="Y50" s="333" t="s">
        <v>635</v>
      </c>
      <c r="Z50" s="333" t="s">
        <v>636</v>
      </c>
      <c r="AA50" s="333" t="s">
        <v>637</v>
      </c>
      <c r="AB50" s="333" t="s">
        <v>638</v>
      </c>
      <c r="AC50" s="333" t="s">
        <v>639</v>
      </c>
    </row>
    <row r="51" spans="1:29" ht="14.5">
      <c r="A51" s="371" t="s">
        <v>678</v>
      </c>
      <c r="B51" s="406">
        <v>177</v>
      </c>
      <c r="C51" s="337">
        <v>122</v>
      </c>
      <c r="D51" s="373">
        <v>10</v>
      </c>
      <c r="E51" s="373">
        <v>5</v>
      </c>
      <c r="F51" s="373">
        <v>6</v>
      </c>
      <c r="G51" s="373">
        <v>20</v>
      </c>
      <c r="H51" s="347">
        <v>16</v>
      </c>
      <c r="I51" s="347">
        <v>33</v>
      </c>
      <c r="J51" s="347">
        <v>22</v>
      </c>
      <c r="K51" s="347">
        <v>10</v>
      </c>
      <c r="L51" s="347">
        <v>0</v>
      </c>
      <c r="M51" s="347">
        <v>0</v>
      </c>
      <c r="N51" s="347">
        <v>0</v>
      </c>
      <c r="O51" s="347">
        <v>0</v>
      </c>
      <c r="P51" s="347">
        <v>0</v>
      </c>
      <c r="Q51" s="347">
        <v>0</v>
      </c>
      <c r="R51" s="347">
        <v>0</v>
      </c>
      <c r="S51" s="338">
        <v>55</v>
      </c>
      <c r="T51" s="347">
        <v>10</v>
      </c>
      <c r="U51" s="347">
        <v>15</v>
      </c>
      <c r="V51" s="347">
        <v>12</v>
      </c>
      <c r="W51" s="347">
        <v>4</v>
      </c>
      <c r="X51" s="347">
        <v>6</v>
      </c>
      <c r="Y51" s="347">
        <v>1</v>
      </c>
      <c r="Z51" s="347">
        <v>3</v>
      </c>
      <c r="AA51" s="347">
        <v>1</v>
      </c>
      <c r="AB51" s="347">
        <v>3</v>
      </c>
      <c r="AC51" s="347" t="s">
        <v>576</v>
      </c>
    </row>
    <row r="52" spans="1:29" ht="14.5">
      <c r="A52" s="359" t="s">
        <v>663</v>
      </c>
      <c r="B52" s="407">
        <v>42</v>
      </c>
      <c r="C52" s="408">
        <v>29</v>
      </c>
      <c r="D52" s="344">
        <v>7</v>
      </c>
      <c r="E52" s="344">
        <v>0</v>
      </c>
      <c r="F52" s="344">
        <v>0</v>
      </c>
      <c r="G52" s="344">
        <v>3</v>
      </c>
      <c r="H52" s="344">
        <v>10</v>
      </c>
      <c r="I52" s="344">
        <v>3</v>
      </c>
      <c r="J52" s="344">
        <v>3</v>
      </c>
      <c r="K52" s="344">
        <v>3</v>
      </c>
      <c r="L52" s="344">
        <v>0</v>
      </c>
      <c r="M52" s="344">
        <v>0</v>
      </c>
      <c r="N52" s="344">
        <v>0</v>
      </c>
      <c r="O52" s="344">
        <v>0</v>
      </c>
      <c r="P52" s="344">
        <v>0</v>
      </c>
      <c r="Q52" s="344">
        <v>0</v>
      </c>
      <c r="R52" s="344">
        <v>0</v>
      </c>
      <c r="S52" s="341">
        <v>13</v>
      </c>
      <c r="T52" s="344">
        <v>4</v>
      </c>
      <c r="U52" s="344">
        <v>2</v>
      </c>
      <c r="V52" s="344">
        <v>2</v>
      </c>
      <c r="W52" s="344">
        <v>1</v>
      </c>
      <c r="X52" s="344">
        <v>2</v>
      </c>
      <c r="Y52" s="344">
        <v>0</v>
      </c>
      <c r="Z52" s="344">
        <v>2</v>
      </c>
      <c r="AA52" s="344">
        <v>0</v>
      </c>
      <c r="AB52" s="344">
        <v>0</v>
      </c>
      <c r="AC52" s="344" t="s">
        <v>576</v>
      </c>
    </row>
    <row r="53" spans="1:29" ht="14.5">
      <c r="A53" s="359" t="s">
        <v>664</v>
      </c>
      <c r="B53" s="407">
        <v>90</v>
      </c>
      <c r="C53" s="408">
        <v>60</v>
      </c>
      <c r="D53" s="344">
        <v>2</v>
      </c>
      <c r="E53" s="344">
        <v>5</v>
      </c>
      <c r="F53" s="344">
        <v>5</v>
      </c>
      <c r="G53" s="344">
        <v>10</v>
      </c>
      <c r="H53" s="344">
        <v>6</v>
      </c>
      <c r="I53" s="344">
        <v>18</v>
      </c>
      <c r="J53" s="344">
        <v>8</v>
      </c>
      <c r="K53" s="344">
        <v>6</v>
      </c>
      <c r="L53" s="344">
        <v>0</v>
      </c>
      <c r="M53" s="344">
        <v>0</v>
      </c>
      <c r="N53" s="344">
        <v>0</v>
      </c>
      <c r="O53" s="344">
        <v>0</v>
      </c>
      <c r="P53" s="344">
        <v>0</v>
      </c>
      <c r="Q53" s="344">
        <v>0</v>
      </c>
      <c r="R53" s="344">
        <v>0</v>
      </c>
      <c r="S53" s="341">
        <v>30</v>
      </c>
      <c r="T53" s="344">
        <v>6</v>
      </c>
      <c r="U53" s="344">
        <v>7</v>
      </c>
      <c r="V53" s="344">
        <v>8</v>
      </c>
      <c r="W53" s="344">
        <v>1</v>
      </c>
      <c r="X53" s="344">
        <v>3</v>
      </c>
      <c r="Y53" s="344">
        <v>1</v>
      </c>
      <c r="Z53" s="344">
        <v>0</v>
      </c>
      <c r="AA53" s="344">
        <v>1</v>
      </c>
      <c r="AB53" s="344">
        <v>3</v>
      </c>
      <c r="AC53" s="344" t="s">
        <v>576</v>
      </c>
    </row>
    <row r="54" spans="1:29" ht="14.5">
      <c r="A54" s="348" t="s">
        <v>665</v>
      </c>
      <c r="B54" s="409">
        <v>45</v>
      </c>
      <c r="C54" s="338">
        <v>33</v>
      </c>
      <c r="D54" s="347">
        <v>1</v>
      </c>
      <c r="E54" s="376">
        <v>0</v>
      </c>
      <c r="F54" s="347">
        <v>1</v>
      </c>
      <c r="G54" s="347">
        <v>7</v>
      </c>
      <c r="H54" s="347">
        <v>0</v>
      </c>
      <c r="I54" s="347">
        <v>12</v>
      </c>
      <c r="J54" s="347">
        <v>11</v>
      </c>
      <c r="K54" s="347">
        <v>1</v>
      </c>
      <c r="L54" s="347">
        <v>0</v>
      </c>
      <c r="M54" s="347">
        <v>0</v>
      </c>
      <c r="N54" s="347">
        <v>0</v>
      </c>
      <c r="O54" s="347">
        <v>0</v>
      </c>
      <c r="P54" s="347">
        <v>0</v>
      </c>
      <c r="Q54" s="347">
        <v>0</v>
      </c>
      <c r="R54" s="347">
        <v>0</v>
      </c>
      <c r="S54" s="338">
        <v>12</v>
      </c>
      <c r="T54" s="347">
        <v>0</v>
      </c>
      <c r="U54" s="347">
        <v>6</v>
      </c>
      <c r="V54" s="347">
        <v>2</v>
      </c>
      <c r="W54" s="347">
        <v>2</v>
      </c>
      <c r="X54" s="347">
        <v>1</v>
      </c>
      <c r="Y54" s="347">
        <v>0</v>
      </c>
      <c r="Z54" s="347">
        <v>1</v>
      </c>
      <c r="AA54" s="347">
        <v>0</v>
      </c>
      <c r="AB54" s="347">
        <v>0</v>
      </c>
      <c r="AC54" s="347" t="s">
        <v>576</v>
      </c>
    </row>
    <row r="55" spans="1:29" ht="14.5">
      <c r="A55" s="371" t="s">
        <v>679</v>
      </c>
      <c r="B55" s="406">
        <v>822</v>
      </c>
      <c r="C55" s="337">
        <v>450</v>
      </c>
      <c r="D55" s="373">
        <v>72</v>
      </c>
      <c r="E55" s="373">
        <v>23</v>
      </c>
      <c r="F55" s="373">
        <v>14</v>
      </c>
      <c r="G55" s="373">
        <v>98</v>
      </c>
      <c r="H55" s="347">
        <v>68</v>
      </c>
      <c r="I55" s="347">
        <v>69</v>
      </c>
      <c r="J55" s="347">
        <v>46</v>
      </c>
      <c r="K55" s="347">
        <v>47</v>
      </c>
      <c r="L55" s="347">
        <v>2</v>
      </c>
      <c r="M55" s="347">
        <v>0</v>
      </c>
      <c r="N55" s="347">
        <v>2</v>
      </c>
      <c r="O55" s="347">
        <v>1</v>
      </c>
      <c r="P55" s="347">
        <v>0</v>
      </c>
      <c r="Q55" s="347">
        <v>4</v>
      </c>
      <c r="R55" s="347">
        <v>4</v>
      </c>
      <c r="S55" s="338">
        <v>372</v>
      </c>
      <c r="T55" s="347">
        <v>174</v>
      </c>
      <c r="U55" s="347">
        <v>115</v>
      </c>
      <c r="V55" s="347">
        <v>45</v>
      </c>
      <c r="W55" s="347">
        <v>12</v>
      </c>
      <c r="X55" s="347">
        <v>10</v>
      </c>
      <c r="Y55" s="347">
        <v>5</v>
      </c>
      <c r="Z55" s="347">
        <v>8</v>
      </c>
      <c r="AA55" s="347">
        <v>2</v>
      </c>
      <c r="AB55" s="347">
        <v>1</v>
      </c>
      <c r="AC55" s="347" t="s">
        <v>576</v>
      </c>
    </row>
    <row r="56" spans="1:29" ht="14.5">
      <c r="A56" s="359" t="s">
        <v>667</v>
      </c>
      <c r="B56" s="407">
        <v>254</v>
      </c>
      <c r="C56" s="341">
        <v>181</v>
      </c>
      <c r="D56" s="344">
        <v>33</v>
      </c>
      <c r="E56" s="344">
        <v>10</v>
      </c>
      <c r="F56" s="344">
        <v>2</v>
      </c>
      <c r="G56" s="344">
        <v>29</v>
      </c>
      <c r="H56" s="344">
        <v>20</v>
      </c>
      <c r="I56" s="344">
        <v>42</v>
      </c>
      <c r="J56" s="344">
        <v>39</v>
      </c>
      <c r="K56" s="344">
        <v>5</v>
      </c>
      <c r="L56" s="344">
        <v>0</v>
      </c>
      <c r="M56" s="344">
        <v>0</v>
      </c>
      <c r="N56" s="344">
        <v>0</v>
      </c>
      <c r="O56" s="344">
        <v>0</v>
      </c>
      <c r="P56" s="344">
        <v>0</v>
      </c>
      <c r="Q56" s="344">
        <v>0</v>
      </c>
      <c r="R56" s="344">
        <v>1</v>
      </c>
      <c r="S56" s="341">
        <v>73</v>
      </c>
      <c r="T56" s="344">
        <v>36</v>
      </c>
      <c r="U56" s="344">
        <v>21</v>
      </c>
      <c r="V56" s="344">
        <v>7</v>
      </c>
      <c r="W56" s="344">
        <v>0</v>
      </c>
      <c r="X56" s="344">
        <v>4</v>
      </c>
      <c r="Y56" s="344">
        <v>2</v>
      </c>
      <c r="Z56" s="344">
        <v>3</v>
      </c>
      <c r="AA56" s="344">
        <v>0</v>
      </c>
      <c r="AB56" s="344">
        <v>0</v>
      </c>
      <c r="AC56" s="344" t="s">
        <v>576</v>
      </c>
    </row>
    <row r="57" spans="1:29" ht="14.5">
      <c r="A57" s="359" t="s">
        <v>668</v>
      </c>
      <c r="B57" s="407">
        <v>392</v>
      </c>
      <c r="C57" s="341">
        <v>182</v>
      </c>
      <c r="D57" s="344">
        <v>31</v>
      </c>
      <c r="E57" s="344">
        <v>8</v>
      </c>
      <c r="F57" s="344">
        <v>8</v>
      </c>
      <c r="G57" s="344">
        <v>59</v>
      </c>
      <c r="H57" s="344">
        <v>42</v>
      </c>
      <c r="I57" s="344">
        <v>1</v>
      </c>
      <c r="J57" s="344">
        <v>1</v>
      </c>
      <c r="K57" s="344">
        <v>24</v>
      </c>
      <c r="L57" s="344">
        <v>0</v>
      </c>
      <c r="M57" s="344">
        <v>0</v>
      </c>
      <c r="N57" s="344">
        <v>2</v>
      </c>
      <c r="O57" s="344">
        <v>1</v>
      </c>
      <c r="P57" s="344">
        <v>0</v>
      </c>
      <c r="Q57" s="344">
        <v>3</v>
      </c>
      <c r="R57" s="344">
        <v>2</v>
      </c>
      <c r="S57" s="341">
        <v>210</v>
      </c>
      <c r="T57" s="344">
        <v>101</v>
      </c>
      <c r="U57" s="344">
        <v>59</v>
      </c>
      <c r="V57" s="344">
        <v>27</v>
      </c>
      <c r="W57" s="344">
        <v>8</v>
      </c>
      <c r="X57" s="344">
        <v>6</v>
      </c>
      <c r="Y57" s="344">
        <v>2</v>
      </c>
      <c r="Z57" s="344">
        <v>4</v>
      </c>
      <c r="AA57" s="344">
        <v>2</v>
      </c>
      <c r="AB57" s="344">
        <v>1</v>
      </c>
      <c r="AC57" s="344" t="s">
        <v>576</v>
      </c>
    </row>
    <row r="58" spans="1:29" ht="15" thickBot="1">
      <c r="A58" s="377" t="s">
        <v>669</v>
      </c>
      <c r="B58" s="410">
        <v>176</v>
      </c>
      <c r="C58" s="379">
        <v>87</v>
      </c>
      <c r="D58" s="380">
        <v>8</v>
      </c>
      <c r="E58" s="381">
        <v>5</v>
      </c>
      <c r="F58" s="380">
        <v>4</v>
      </c>
      <c r="G58" s="380">
        <v>10</v>
      </c>
      <c r="H58" s="380">
        <v>6</v>
      </c>
      <c r="I58" s="380">
        <v>26</v>
      </c>
      <c r="J58" s="380">
        <v>6</v>
      </c>
      <c r="K58" s="380">
        <v>18</v>
      </c>
      <c r="L58" s="380">
        <v>2</v>
      </c>
      <c r="M58" s="380">
        <v>0</v>
      </c>
      <c r="N58" s="380">
        <v>0</v>
      </c>
      <c r="O58" s="380">
        <v>0</v>
      </c>
      <c r="P58" s="380">
        <v>0</v>
      </c>
      <c r="Q58" s="380">
        <v>1</v>
      </c>
      <c r="R58" s="380">
        <v>1</v>
      </c>
      <c r="S58" s="379">
        <v>89</v>
      </c>
      <c r="T58" s="380">
        <v>37</v>
      </c>
      <c r="U58" s="380">
        <v>35</v>
      </c>
      <c r="V58" s="380">
        <v>11</v>
      </c>
      <c r="W58" s="380">
        <v>4</v>
      </c>
      <c r="X58" s="380">
        <v>0</v>
      </c>
      <c r="Y58" s="380">
        <v>1</v>
      </c>
      <c r="Z58" s="380">
        <v>1</v>
      </c>
      <c r="AA58" s="380">
        <v>0</v>
      </c>
      <c r="AB58" s="380">
        <v>0</v>
      </c>
      <c r="AC58" s="380" t="s">
        <v>576</v>
      </c>
    </row>
    <row r="59" spans="1:29" ht="16.5">
      <c r="A59" s="387" t="s">
        <v>680</v>
      </c>
      <c r="B59" s="411">
        <v>999</v>
      </c>
      <c r="C59" s="367">
        <v>572</v>
      </c>
      <c r="D59" s="367">
        <v>82</v>
      </c>
      <c r="E59" s="389">
        <v>28</v>
      </c>
      <c r="F59" s="367">
        <v>20</v>
      </c>
      <c r="G59" s="367">
        <v>118</v>
      </c>
      <c r="H59" s="367">
        <v>84</v>
      </c>
      <c r="I59" s="367">
        <v>102</v>
      </c>
      <c r="J59" s="367">
        <v>68</v>
      </c>
      <c r="K59" s="367">
        <v>57</v>
      </c>
      <c r="L59" s="367">
        <v>2</v>
      </c>
      <c r="M59" s="367">
        <v>0</v>
      </c>
      <c r="N59" s="367">
        <v>2</v>
      </c>
      <c r="O59" s="367">
        <v>1</v>
      </c>
      <c r="P59" s="367">
        <v>0</v>
      </c>
      <c r="Q59" s="367">
        <v>4</v>
      </c>
      <c r="R59" s="367">
        <v>4</v>
      </c>
      <c r="S59" s="367">
        <v>427</v>
      </c>
      <c r="T59" s="367">
        <v>184</v>
      </c>
      <c r="U59" s="367">
        <v>130</v>
      </c>
      <c r="V59" s="367">
        <v>57</v>
      </c>
      <c r="W59" s="367">
        <v>16</v>
      </c>
      <c r="X59" s="367">
        <v>16</v>
      </c>
      <c r="Y59" s="367">
        <v>6</v>
      </c>
      <c r="Z59" s="367">
        <v>11</v>
      </c>
      <c r="AA59" s="367">
        <v>3</v>
      </c>
      <c r="AB59" s="367">
        <v>4</v>
      </c>
      <c r="AC59" s="367" t="s">
        <v>576</v>
      </c>
    </row>
    <row r="60" spans="1:29">
      <c r="A60" s="758" t="s">
        <v>681</v>
      </c>
      <c r="B60" s="758"/>
      <c r="C60" s="758"/>
      <c r="D60" s="758"/>
      <c r="E60" s="758"/>
      <c r="F60" s="758"/>
    </row>
    <row r="61" spans="1:29">
      <c r="E61" s="302"/>
    </row>
    <row r="62" spans="1:29" ht="18.5" thickBot="1">
      <c r="A62" s="297" t="s">
        <v>682</v>
      </c>
      <c r="B62" s="297"/>
      <c r="C62" s="329"/>
      <c r="D62" s="329"/>
      <c r="E62" s="390"/>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row>
    <row r="63" spans="1:29" ht="42.5">
      <c r="A63" s="330" t="s">
        <v>683</v>
      </c>
      <c r="B63" s="331" t="s">
        <v>585</v>
      </c>
      <c r="C63" s="331" t="s">
        <v>461</v>
      </c>
      <c r="D63" s="305" t="s">
        <v>554</v>
      </c>
      <c r="E63" s="332" t="s">
        <v>555</v>
      </c>
      <c r="F63" s="332" t="s">
        <v>556</v>
      </c>
      <c r="G63" s="332" t="s">
        <v>557</v>
      </c>
      <c r="H63" s="333" t="s">
        <v>558</v>
      </c>
      <c r="I63" s="333" t="s">
        <v>559</v>
      </c>
      <c r="J63" s="333" t="s">
        <v>560</v>
      </c>
      <c r="K63" s="333" t="s">
        <v>561</v>
      </c>
      <c r="L63" s="333" t="s">
        <v>626</v>
      </c>
      <c r="M63" s="333" t="s">
        <v>661</v>
      </c>
      <c r="N63" s="333" t="s">
        <v>628</v>
      </c>
      <c r="O63" s="333" t="s">
        <v>629</v>
      </c>
      <c r="P63" s="333" t="s">
        <v>630</v>
      </c>
      <c r="Q63" s="333" t="s">
        <v>631</v>
      </c>
      <c r="R63" s="333" t="s">
        <v>632</v>
      </c>
      <c r="S63" s="334" t="s">
        <v>586</v>
      </c>
      <c r="T63" s="333" t="s">
        <v>562</v>
      </c>
      <c r="U63" s="333" t="s">
        <v>563</v>
      </c>
      <c r="V63" s="333" t="s">
        <v>564</v>
      </c>
      <c r="W63" s="333" t="s">
        <v>633</v>
      </c>
      <c r="X63" s="333" t="s">
        <v>634</v>
      </c>
      <c r="Y63" s="333" t="s">
        <v>635</v>
      </c>
      <c r="Z63" s="333" t="s">
        <v>636</v>
      </c>
      <c r="AA63" s="333" t="s">
        <v>637</v>
      </c>
      <c r="AB63" s="333" t="s">
        <v>638</v>
      </c>
      <c r="AC63" s="333" t="s">
        <v>639</v>
      </c>
    </row>
    <row r="64" spans="1:29" ht="14.5">
      <c r="A64" s="371" t="s">
        <v>684</v>
      </c>
      <c r="B64" s="412">
        <v>0.11404639175257732</v>
      </c>
      <c r="C64" s="392">
        <v>9.951060358890701E-2</v>
      </c>
      <c r="D64" s="394">
        <v>0.10752688172043011</v>
      </c>
      <c r="E64" s="394">
        <v>0.12820512820512819</v>
      </c>
      <c r="F64" s="394">
        <v>0.10169491525423729</v>
      </c>
      <c r="G64" s="394">
        <v>0.12422360248447205</v>
      </c>
      <c r="H64" s="395">
        <v>0.27586206896551724</v>
      </c>
      <c r="I64" s="395">
        <v>8.3544303797468356E-2</v>
      </c>
      <c r="J64" s="395">
        <v>8.7301587301587297E-2</v>
      </c>
      <c r="K64" s="395">
        <v>0.41666666666666669</v>
      </c>
      <c r="L64" s="395">
        <v>0</v>
      </c>
      <c r="M64" s="395">
        <v>0</v>
      </c>
      <c r="N64" s="395">
        <v>0</v>
      </c>
      <c r="O64" s="395">
        <v>0</v>
      </c>
      <c r="P64" s="395">
        <v>0</v>
      </c>
      <c r="Q64" s="395">
        <v>0</v>
      </c>
      <c r="R64" s="395">
        <v>0</v>
      </c>
      <c r="S64" s="396">
        <v>0.16900000000000001</v>
      </c>
      <c r="T64" s="395">
        <v>0.13159999999999999</v>
      </c>
      <c r="U64" s="395">
        <v>0.1154</v>
      </c>
      <c r="V64" s="395">
        <v>0.23080000000000001</v>
      </c>
      <c r="W64" s="395">
        <v>0.18179999999999999</v>
      </c>
      <c r="X64" s="395">
        <v>0.31580000000000003</v>
      </c>
      <c r="Y64" s="395">
        <v>0.33329999999999999</v>
      </c>
      <c r="Z64" s="395">
        <v>1</v>
      </c>
      <c r="AA64" s="395">
        <v>6.6699999999999995E-2</v>
      </c>
      <c r="AB64" s="395">
        <v>1</v>
      </c>
      <c r="AC64" s="347" t="s">
        <v>576</v>
      </c>
    </row>
    <row r="65" spans="1:29" ht="15" thickBot="1">
      <c r="A65" s="397" t="s">
        <v>685</v>
      </c>
      <c r="B65" s="413">
        <v>0.1177313090804927</v>
      </c>
      <c r="C65" s="399">
        <v>0.10049129075480125</v>
      </c>
      <c r="D65" s="400">
        <v>8.062709966405375E-2</v>
      </c>
      <c r="E65" s="400">
        <v>5.8227848101265821E-2</v>
      </c>
      <c r="F65" s="400">
        <v>3.482587064676617E-2</v>
      </c>
      <c r="G65" s="414">
        <v>9.8000000000000004E-2</v>
      </c>
      <c r="H65" s="415">
        <v>0.18528610354223432</v>
      </c>
      <c r="I65" s="400">
        <v>0.1270718232044199</v>
      </c>
      <c r="J65" s="400">
        <v>0.11004784688995216</v>
      </c>
      <c r="K65" s="400">
        <v>0.28484848484848485</v>
      </c>
      <c r="L65" s="400">
        <v>5.8823529411764705E-2</v>
      </c>
      <c r="M65" s="400">
        <v>0</v>
      </c>
      <c r="N65" s="400">
        <v>0.33333333333333331</v>
      </c>
      <c r="O65" s="400">
        <v>0.125</v>
      </c>
      <c r="P65" s="400">
        <v>0</v>
      </c>
      <c r="Q65" s="400">
        <v>3.4188034188034191E-2</v>
      </c>
      <c r="R65" s="400">
        <v>3.7735849056603772E-2</v>
      </c>
      <c r="S65" s="399">
        <v>0.14899999999999999</v>
      </c>
      <c r="T65" s="400">
        <v>0.2384</v>
      </c>
      <c r="U65" s="400">
        <v>0.10639999999999999</v>
      </c>
      <c r="V65" s="400">
        <v>8.6999999999999994E-2</v>
      </c>
      <c r="W65" s="400">
        <v>0.35289999999999999</v>
      </c>
      <c r="X65" s="400">
        <v>0.16950000000000001</v>
      </c>
      <c r="Y65" s="400">
        <v>0.20830000000000001</v>
      </c>
      <c r="Z65" s="400">
        <v>2.6667000000000001</v>
      </c>
      <c r="AA65" s="400">
        <v>0.1053</v>
      </c>
      <c r="AB65" s="400">
        <v>0.33329999999999999</v>
      </c>
      <c r="AC65" s="380" t="s">
        <v>576</v>
      </c>
    </row>
    <row r="66" spans="1:29" ht="17" thickBot="1">
      <c r="A66" s="387" t="s">
        <v>686</v>
      </c>
      <c r="B66" s="416">
        <v>0.1170611670963206</v>
      </c>
      <c r="C66" s="404">
        <v>0.1002805049088359</v>
      </c>
      <c r="D66" s="404">
        <v>8.3164300202839755E-2</v>
      </c>
      <c r="E66" s="404">
        <v>6.4516129032258063E-2</v>
      </c>
      <c r="F66" s="404">
        <v>4.3383947939262472E-2</v>
      </c>
      <c r="G66" s="404">
        <v>0.10163652024117141</v>
      </c>
      <c r="H66" s="404">
        <v>0.1976470588235294</v>
      </c>
      <c r="I66" s="404">
        <v>0.10874200426439233</v>
      </c>
      <c r="J66" s="404">
        <v>0.10149253731343283</v>
      </c>
      <c r="K66" s="404">
        <v>0.30158730158730157</v>
      </c>
      <c r="L66" s="404">
        <v>4.5454545454545456E-2</v>
      </c>
      <c r="M66" s="404">
        <v>0</v>
      </c>
      <c r="N66" s="404">
        <v>0.2857142857142857</v>
      </c>
      <c r="O66" s="404">
        <v>0.1111111111111111</v>
      </c>
      <c r="P66" s="404">
        <v>0</v>
      </c>
      <c r="Q66" s="404">
        <v>2.3668639053254437E-2</v>
      </c>
      <c r="R66" s="404">
        <v>2.2099447513812154E-2</v>
      </c>
      <c r="S66" s="404">
        <v>0.151</v>
      </c>
      <c r="T66" s="404">
        <v>0.2283</v>
      </c>
      <c r="U66" s="404">
        <v>0.10730000000000001</v>
      </c>
      <c r="V66" s="404">
        <v>0.1002</v>
      </c>
      <c r="W66" s="404">
        <v>0.28570000000000001</v>
      </c>
      <c r="X66" s="404">
        <v>0.2051</v>
      </c>
      <c r="Y66" s="404">
        <v>0.22220000000000001</v>
      </c>
      <c r="Z66" s="404">
        <v>1.8332999999999999</v>
      </c>
      <c r="AA66" s="404">
        <v>8.8200000000000001E-2</v>
      </c>
      <c r="AB66" s="404">
        <v>0.66669999999999996</v>
      </c>
      <c r="AC66" s="404" t="s">
        <v>576</v>
      </c>
    </row>
    <row r="67" spans="1:29">
      <c r="A67" s="405" t="s">
        <v>687</v>
      </c>
      <c r="B67" s="405"/>
    </row>
    <row r="69" spans="1:29" ht="18.5" thickBot="1">
      <c r="A69" s="297" t="s">
        <v>688</v>
      </c>
      <c r="B69" s="297"/>
      <c r="C69" s="329"/>
      <c r="D69" s="329"/>
      <c r="E69" s="390"/>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row>
    <row r="70" spans="1:29" ht="42.5">
      <c r="A70" s="330" t="s">
        <v>312</v>
      </c>
      <c r="B70" s="331" t="s">
        <v>585</v>
      </c>
      <c r="C70" s="331" t="s">
        <v>461</v>
      </c>
      <c r="D70" s="305" t="s">
        <v>554</v>
      </c>
      <c r="E70" s="332" t="s">
        <v>555</v>
      </c>
      <c r="F70" s="332" t="s">
        <v>556</v>
      </c>
      <c r="G70" s="332" t="s">
        <v>557</v>
      </c>
      <c r="H70" s="333" t="s">
        <v>558</v>
      </c>
      <c r="I70" s="333" t="s">
        <v>559</v>
      </c>
      <c r="J70" s="333" t="s">
        <v>560</v>
      </c>
      <c r="K70" s="333" t="s">
        <v>561</v>
      </c>
      <c r="L70" s="333" t="s">
        <v>660</v>
      </c>
      <c r="M70" s="333" t="s">
        <v>661</v>
      </c>
      <c r="N70" s="333" t="s">
        <v>628</v>
      </c>
      <c r="O70" s="333" t="s">
        <v>629</v>
      </c>
      <c r="P70" s="333" t="s">
        <v>630</v>
      </c>
      <c r="Q70" s="333" t="s">
        <v>631</v>
      </c>
      <c r="R70" s="333" t="s">
        <v>632</v>
      </c>
      <c r="S70" s="334" t="s">
        <v>586</v>
      </c>
      <c r="T70" s="333" t="s">
        <v>562</v>
      </c>
      <c r="U70" s="333" t="s">
        <v>563</v>
      </c>
      <c r="V70" s="333" t="s">
        <v>564</v>
      </c>
      <c r="W70" s="333" t="s">
        <v>633</v>
      </c>
      <c r="X70" s="333" t="s">
        <v>634</v>
      </c>
      <c r="Y70" s="333" t="s">
        <v>635</v>
      </c>
      <c r="Z70" s="333" t="s">
        <v>636</v>
      </c>
      <c r="AA70" s="333" t="s">
        <v>637</v>
      </c>
      <c r="AB70" s="333" t="s">
        <v>638</v>
      </c>
      <c r="AC70" s="333" t="s">
        <v>639</v>
      </c>
    </row>
    <row r="71" spans="1:29" ht="15" customHeight="1">
      <c r="A71" s="371" t="s">
        <v>689</v>
      </c>
      <c r="B71" s="406">
        <v>292008</v>
      </c>
      <c r="C71" s="337">
        <v>173891.02000000002</v>
      </c>
      <c r="D71" s="373">
        <v>37806</v>
      </c>
      <c r="E71" s="373">
        <v>6876</v>
      </c>
      <c r="F71" s="373">
        <v>6760</v>
      </c>
      <c r="G71" s="373">
        <v>46600</v>
      </c>
      <c r="H71" s="347">
        <v>13837.7</v>
      </c>
      <c r="I71" s="347">
        <v>31983</v>
      </c>
      <c r="J71" s="347">
        <v>20174</v>
      </c>
      <c r="K71" s="347">
        <v>7000</v>
      </c>
      <c r="L71" s="347">
        <v>522</v>
      </c>
      <c r="M71" s="347">
        <v>81</v>
      </c>
      <c r="N71" s="347">
        <v>144</v>
      </c>
      <c r="O71" s="347">
        <v>283</v>
      </c>
      <c r="P71" s="347">
        <v>608</v>
      </c>
      <c r="Q71" s="347">
        <v>956</v>
      </c>
      <c r="R71" s="347">
        <v>260.32</v>
      </c>
      <c r="S71" s="338">
        <v>118117</v>
      </c>
      <c r="T71" s="347">
        <v>38846</v>
      </c>
      <c r="U71" s="347">
        <v>31202</v>
      </c>
      <c r="V71" s="347">
        <v>48069.05</v>
      </c>
      <c r="W71" s="347">
        <v>0</v>
      </c>
      <c r="X71" s="347">
        <v>0</v>
      </c>
      <c r="Y71" s="347">
        <v>0</v>
      </c>
      <c r="Z71" s="347">
        <v>0</v>
      </c>
      <c r="AA71" s="347">
        <v>0</v>
      </c>
      <c r="AB71" s="347">
        <v>0</v>
      </c>
      <c r="AC71" s="347" t="s">
        <v>576</v>
      </c>
    </row>
    <row r="72" spans="1:29" ht="14.5">
      <c r="A72" s="387" t="s">
        <v>690</v>
      </c>
      <c r="B72" s="411">
        <v>34</v>
      </c>
      <c r="C72" s="367">
        <v>28.441449133137066</v>
      </c>
      <c r="D72" s="367">
        <v>36.812074001947423</v>
      </c>
      <c r="E72" s="367">
        <v>15.045951859956237</v>
      </c>
      <c r="F72" s="367">
        <v>13.359683794466402</v>
      </c>
      <c r="G72" s="367">
        <v>40.137812230835486</v>
      </c>
      <c r="H72" s="367">
        <v>32.559294117647063</v>
      </c>
      <c r="I72" s="367">
        <v>28.104569420035148</v>
      </c>
      <c r="J72" s="367">
        <v>28.861230329041486</v>
      </c>
      <c r="K72" s="367">
        <v>35.532994923857871</v>
      </c>
      <c r="L72" s="379">
        <v>8.15625</v>
      </c>
      <c r="M72" s="379">
        <v>6.2307692307692308</v>
      </c>
      <c r="N72" s="379">
        <v>20.571428571428573</v>
      </c>
      <c r="O72" s="379">
        <v>25.727272727272727</v>
      </c>
      <c r="P72" s="379">
        <v>33.777777777777779</v>
      </c>
      <c r="Q72" s="379">
        <v>5.1956521739130439</v>
      </c>
      <c r="R72" s="379">
        <v>1.2575845410628019</v>
      </c>
      <c r="S72" s="379">
        <v>40</v>
      </c>
      <c r="T72" s="379">
        <v>44</v>
      </c>
      <c r="U72" s="379">
        <v>26</v>
      </c>
      <c r="V72" s="379">
        <v>81</v>
      </c>
      <c r="W72" s="379">
        <v>0</v>
      </c>
      <c r="X72" s="379">
        <v>0</v>
      </c>
      <c r="Y72" s="379">
        <v>0</v>
      </c>
      <c r="Z72" s="379">
        <v>0</v>
      </c>
      <c r="AA72" s="379">
        <v>0</v>
      </c>
      <c r="AB72" s="379">
        <v>0</v>
      </c>
      <c r="AC72" s="404" t="s">
        <v>576</v>
      </c>
    </row>
    <row r="73" spans="1:29">
      <c r="D73" s="357"/>
    </row>
    <row r="74" spans="1:29" ht="18.5" thickBot="1">
      <c r="A74" s="297" t="s">
        <v>691</v>
      </c>
      <c r="B74" s="297"/>
    </row>
    <row r="75" spans="1:29" ht="14.5">
      <c r="A75" s="330" t="s">
        <v>692</v>
      </c>
      <c r="B75" s="417" t="s">
        <v>585</v>
      </c>
      <c r="C75" s="418"/>
    </row>
    <row r="76" spans="1:29" ht="14.5">
      <c r="A76" s="371" t="s">
        <v>693</v>
      </c>
      <c r="B76" s="704">
        <v>0.33</v>
      </c>
      <c r="C76" s="419"/>
    </row>
    <row r="77" spans="1:29" ht="14.5">
      <c r="A77" s="420" t="s">
        <v>694</v>
      </c>
      <c r="B77" s="705">
        <v>0.67</v>
      </c>
      <c r="C77" s="419"/>
    </row>
    <row r="78" spans="1:29">
      <c r="B78" s="421"/>
    </row>
    <row r="79" spans="1:29" ht="18.5" thickBot="1">
      <c r="A79" s="297" t="s">
        <v>695</v>
      </c>
      <c r="B79" s="422"/>
    </row>
    <row r="80" spans="1:29" ht="14.5">
      <c r="A80" s="330" t="s">
        <v>320</v>
      </c>
      <c r="B80" s="417" t="s">
        <v>585</v>
      </c>
      <c r="C80" s="418"/>
    </row>
    <row r="81" spans="1:29" ht="14.5">
      <c r="A81" s="371" t="s">
        <v>696</v>
      </c>
      <c r="B81" s="704">
        <v>0</v>
      </c>
      <c r="C81" s="419"/>
    </row>
    <row r="82" spans="1:29" ht="14.5">
      <c r="A82" s="420" t="s">
        <v>697</v>
      </c>
      <c r="B82" s="705">
        <v>0</v>
      </c>
      <c r="C82" s="419"/>
    </row>
    <row r="83" spans="1:29" ht="14.5">
      <c r="A83" s="420" t="s">
        <v>698</v>
      </c>
      <c r="B83" s="705">
        <v>1</v>
      </c>
      <c r="C83" s="419"/>
    </row>
    <row r="85" spans="1:29" ht="18.5" thickBot="1">
      <c r="A85" s="297" t="s">
        <v>699</v>
      </c>
      <c r="B85" s="297"/>
      <c r="C85" s="298"/>
      <c r="D85" s="298"/>
      <c r="E85" s="299"/>
      <c r="F85" s="299"/>
      <c r="G85" s="299"/>
      <c r="H85" s="329"/>
      <c r="I85" s="329"/>
      <c r="J85" s="329"/>
      <c r="K85" s="329"/>
      <c r="L85" s="329"/>
      <c r="M85" s="329"/>
      <c r="N85" s="329"/>
      <c r="O85" s="329"/>
      <c r="P85" s="329"/>
      <c r="Q85" s="329"/>
      <c r="R85" s="329"/>
      <c r="S85" s="329"/>
      <c r="T85" s="329"/>
      <c r="U85" s="329"/>
      <c r="V85" s="329"/>
      <c r="W85" s="329"/>
      <c r="X85" s="329"/>
      <c r="Y85" s="329"/>
      <c r="Z85" s="329"/>
      <c r="AA85" s="329"/>
      <c r="AB85" s="329"/>
      <c r="AC85" s="329"/>
    </row>
    <row r="86" spans="1:29" ht="42.5">
      <c r="A86" s="330" t="s">
        <v>320</v>
      </c>
      <c r="B86" s="331" t="s">
        <v>585</v>
      </c>
      <c r="C86" s="331" t="s">
        <v>461</v>
      </c>
      <c r="D86" s="305" t="s">
        <v>554</v>
      </c>
      <c r="E86" s="332" t="s">
        <v>555</v>
      </c>
      <c r="F86" s="332" t="s">
        <v>556</v>
      </c>
      <c r="G86" s="332" t="s">
        <v>557</v>
      </c>
      <c r="H86" s="333" t="s">
        <v>558</v>
      </c>
      <c r="I86" s="333" t="s">
        <v>559</v>
      </c>
      <c r="J86" s="333" t="s">
        <v>560</v>
      </c>
      <c r="K86" s="333" t="s">
        <v>561</v>
      </c>
      <c r="L86" s="333" t="s">
        <v>660</v>
      </c>
      <c r="M86" s="333" t="s">
        <v>661</v>
      </c>
      <c r="N86" s="333" t="s">
        <v>628</v>
      </c>
      <c r="O86" s="333" t="s">
        <v>629</v>
      </c>
      <c r="P86" s="333" t="s">
        <v>630</v>
      </c>
      <c r="Q86" s="333" t="s">
        <v>631</v>
      </c>
      <c r="R86" s="333" t="s">
        <v>632</v>
      </c>
      <c r="S86" s="334" t="s">
        <v>586</v>
      </c>
      <c r="T86" s="333" t="s">
        <v>562</v>
      </c>
      <c r="U86" s="333" t="s">
        <v>563</v>
      </c>
      <c r="V86" s="333" t="s">
        <v>564</v>
      </c>
      <c r="W86" s="333" t="s">
        <v>633</v>
      </c>
      <c r="X86" s="333" t="s">
        <v>634</v>
      </c>
      <c r="Y86" s="333" t="s">
        <v>635</v>
      </c>
      <c r="Z86" s="333" t="s">
        <v>636</v>
      </c>
      <c r="AA86" s="333" t="s">
        <v>637</v>
      </c>
      <c r="AB86" s="333" t="s">
        <v>638</v>
      </c>
      <c r="AC86" s="333" t="s">
        <v>639</v>
      </c>
    </row>
    <row r="87" spans="1:29" ht="14.5">
      <c r="A87" s="371" t="s">
        <v>700</v>
      </c>
      <c r="B87" s="423">
        <v>8.6787793261598162E-2</v>
      </c>
      <c r="C87" s="424">
        <v>8.9723109691160804E-2</v>
      </c>
      <c r="D87" s="425">
        <v>3.5161744022503515E-2</v>
      </c>
      <c r="E87" s="425">
        <v>2.922077922077922E-2</v>
      </c>
      <c r="F87" s="425">
        <v>7.3684210526315783E-2</v>
      </c>
      <c r="G87" s="425">
        <v>0.12145289443813848</v>
      </c>
      <c r="H87" s="319">
        <v>0.12462006079027356</v>
      </c>
      <c r="I87" s="319">
        <v>0.14363143631436315</v>
      </c>
      <c r="J87" s="319">
        <v>6.0827250608272508E-2</v>
      </c>
      <c r="K87" s="319">
        <v>2.3529411764705882E-2</v>
      </c>
      <c r="L87" s="319">
        <v>0.25</v>
      </c>
      <c r="M87" s="319" t="s">
        <v>576</v>
      </c>
      <c r="N87" s="319" t="s">
        <v>576</v>
      </c>
      <c r="O87" s="319">
        <v>0</v>
      </c>
      <c r="P87" s="319" t="s">
        <v>576</v>
      </c>
      <c r="Q87" s="319" t="s">
        <v>576</v>
      </c>
      <c r="R87" s="319">
        <v>0</v>
      </c>
      <c r="S87" s="426">
        <v>0.08</v>
      </c>
      <c r="T87" s="319">
        <v>0.11</v>
      </c>
      <c r="U87" s="319">
        <v>0.06</v>
      </c>
      <c r="V87" s="319">
        <v>7.0000000000000007E-2</v>
      </c>
      <c r="W87" s="319">
        <v>0</v>
      </c>
      <c r="X87" s="319">
        <v>0</v>
      </c>
      <c r="Y87" s="319">
        <v>0</v>
      </c>
      <c r="Z87" s="319">
        <v>0.25</v>
      </c>
      <c r="AA87" s="319">
        <v>0</v>
      </c>
      <c r="AB87" s="319">
        <v>0</v>
      </c>
      <c r="AC87" s="319">
        <v>0</v>
      </c>
    </row>
    <row r="88" spans="1:29" ht="14.5">
      <c r="A88" s="342" t="s">
        <v>701</v>
      </c>
      <c r="B88" s="427">
        <v>0.91321220673840187</v>
      </c>
      <c r="C88" s="428">
        <v>0.91027689030883918</v>
      </c>
      <c r="D88" s="429">
        <v>0.96483825597749651</v>
      </c>
      <c r="E88" s="429">
        <v>0.97077922077922074</v>
      </c>
      <c r="F88" s="429">
        <v>0.9263157894736842</v>
      </c>
      <c r="G88" s="429">
        <v>0.87854710556186155</v>
      </c>
      <c r="H88" s="429">
        <v>0.87537993920972645</v>
      </c>
      <c r="I88" s="429">
        <v>0.85636856368563685</v>
      </c>
      <c r="J88" s="429">
        <v>0.93917274939172746</v>
      </c>
      <c r="K88" s="429">
        <v>0.97647058823529409</v>
      </c>
      <c r="L88" s="429">
        <v>0.75</v>
      </c>
      <c r="M88" s="429" t="s">
        <v>576</v>
      </c>
      <c r="N88" s="429" t="s">
        <v>576</v>
      </c>
      <c r="O88" s="429">
        <v>1</v>
      </c>
      <c r="P88" s="429" t="s">
        <v>576</v>
      </c>
      <c r="Q88" s="429" t="s">
        <v>576</v>
      </c>
      <c r="R88" s="429">
        <v>1</v>
      </c>
      <c r="S88" s="430">
        <v>0.92</v>
      </c>
      <c r="T88" s="429">
        <v>0.89</v>
      </c>
      <c r="U88" s="429">
        <v>0.94</v>
      </c>
      <c r="V88" s="429">
        <v>0.93</v>
      </c>
      <c r="W88" s="429">
        <v>0</v>
      </c>
      <c r="X88" s="429">
        <v>0</v>
      </c>
      <c r="Y88" s="429">
        <v>1</v>
      </c>
      <c r="Z88" s="429">
        <v>0.75</v>
      </c>
      <c r="AA88" s="429">
        <v>0</v>
      </c>
      <c r="AB88" s="429">
        <v>1</v>
      </c>
      <c r="AC88" s="429">
        <v>1</v>
      </c>
    </row>
    <row r="89" spans="1:29" ht="14.5">
      <c r="A89" s="342" t="s">
        <v>702</v>
      </c>
      <c r="B89" s="427">
        <v>0.24698102357676827</v>
      </c>
      <c r="C89" s="428">
        <v>0.24919224555735056</v>
      </c>
      <c r="D89" s="429">
        <v>0.24507042253521127</v>
      </c>
      <c r="E89" s="429">
        <v>0.28025477707006369</v>
      </c>
      <c r="F89" s="429">
        <v>0.23414634146341465</v>
      </c>
      <c r="G89" s="429">
        <v>0.20161290322580644</v>
      </c>
      <c r="H89" s="429">
        <v>0.15</v>
      </c>
      <c r="I89" s="429">
        <v>0.23851203501094093</v>
      </c>
      <c r="J89" s="429">
        <v>0.19480519480519481</v>
      </c>
      <c r="K89" s="429">
        <v>0.2</v>
      </c>
      <c r="L89" s="429">
        <v>0.23809523809523808</v>
      </c>
      <c r="M89" s="429">
        <v>0.23076923076923078</v>
      </c>
      <c r="N89" s="429">
        <v>0.14285714285714285</v>
      </c>
      <c r="O89" s="429">
        <v>0.22222222222222221</v>
      </c>
      <c r="P89" s="429">
        <v>0.22727272727272727</v>
      </c>
      <c r="Q89" s="429">
        <v>0.32446808510638298</v>
      </c>
      <c r="R89" s="429">
        <v>0.44607843137254904</v>
      </c>
      <c r="S89" s="430">
        <v>0.24</v>
      </c>
      <c r="T89" s="429">
        <v>0.25</v>
      </c>
      <c r="U89" s="429">
        <v>0.21</v>
      </c>
      <c r="V89" s="429">
        <v>0.25</v>
      </c>
      <c r="W89" s="429">
        <v>0.39</v>
      </c>
      <c r="X89" s="429">
        <v>0.24</v>
      </c>
      <c r="Y89" s="429">
        <v>0.12</v>
      </c>
      <c r="Z89" s="429">
        <v>0.24</v>
      </c>
      <c r="AA89" s="429">
        <v>0.44</v>
      </c>
      <c r="AB89" s="429">
        <v>0.13</v>
      </c>
      <c r="AC89" s="429">
        <v>7.0000000000000007E-2</v>
      </c>
    </row>
    <row r="90" spans="1:29" ht="15" thickBot="1">
      <c r="A90" s="397" t="s">
        <v>703</v>
      </c>
      <c r="B90" s="431">
        <v>0.75301897642323179</v>
      </c>
      <c r="C90" s="432">
        <v>0.75080775444264947</v>
      </c>
      <c r="D90" s="433">
        <v>0.75492957746478873</v>
      </c>
      <c r="E90" s="434">
        <v>0.71974522292993626</v>
      </c>
      <c r="F90" s="433">
        <v>0.76585365853658538</v>
      </c>
      <c r="G90" s="433">
        <v>0.79838709677419351</v>
      </c>
      <c r="H90" s="433">
        <v>0.85</v>
      </c>
      <c r="I90" s="433">
        <v>0.76148796498905913</v>
      </c>
      <c r="J90" s="433">
        <v>0.80519480519480524</v>
      </c>
      <c r="K90" s="433">
        <v>0.8</v>
      </c>
      <c r="L90" s="433">
        <v>0.76190476190476186</v>
      </c>
      <c r="M90" s="433">
        <v>0.76923076923076927</v>
      </c>
      <c r="N90" s="433">
        <v>0.8571428571428571</v>
      </c>
      <c r="O90" s="433">
        <v>0.77777777777777779</v>
      </c>
      <c r="P90" s="433">
        <v>0.77272727272727271</v>
      </c>
      <c r="Q90" s="433">
        <v>0.67553191489361697</v>
      </c>
      <c r="R90" s="433">
        <v>0.55392156862745101</v>
      </c>
      <c r="S90" s="435">
        <v>0.76</v>
      </c>
      <c r="T90" s="433">
        <v>0.75</v>
      </c>
      <c r="U90" s="433">
        <v>0.79</v>
      </c>
      <c r="V90" s="433">
        <v>0.75</v>
      </c>
      <c r="W90" s="433">
        <v>0.61</v>
      </c>
      <c r="X90" s="433">
        <v>0.76</v>
      </c>
      <c r="Y90" s="433">
        <v>0.88</v>
      </c>
      <c r="Z90" s="433">
        <v>0.76</v>
      </c>
      <c r="AA90" s="433">
        <v>0.56000000000000005</v>
      </c>
      <c r="AB90" s="433">
        <v>0.88</v>
      </c>
      <c r="AC90" s="433">
        <v>0.93</v>
      </c>
    </row>
    <row r="91" spans="1:29" ht="14.5">
      <c r="A91" s="339" t="s">
        <v>704</v>
      </c>
      <c r="B91" s="427">
        <v>0.14769869902700339</v>
      </c>
      <c r="C91" s="430">
        <v>0.15308087291399231</v>
      </c>
      <c r="D91" s="430">
        <v>0.1050656660412758</v>
      </c>
      <c r="E91" s="430">
        <v>0.11397849462365592</v>
      </c>
      <c r="F91" s="430">
        <v>0.14081632653061224</v>
      </c>
      <c r="G91" s="430">
        <v>0.13906111603188662</v>
      </c>
      <c r="H91" s="430">
        <v>0.13219616204690832</v>
      </c>
      <c r="I91" s="430">
        <v>0.1799163179916318</v>
      </c>
      <c r="J91" s="430">
        <v>0.11821974965229486</v>
      </c>
      <c r="K91" s="430">
        <v>0.11891891891891893</v>
      </c>
      <c r="L91" s="430">
        <v>0.23880597014925373</v>
      </c>
      <c r="M91" s="430">
        <v>0.23076923076923078</v>
      </c>
      <c r="N91" s="430">
        <v>0.14285714285714285</v>
      </c>
      <c r="O91" s="430">
        <v>0.2</v>
      </c>
      <c r="P91" s="430">
        <v>0.22727272727272727</v>
      </c>
      <c r="Q91" s="430">
        <v>0.32446808510638298</v>
      </c>
      <c r="R91" s="430">
        <v>0.43961352657004832</v>
      </c>
      <c r="S91" s="430">
        <v>0.13619999999999999</v>
      </c>
      <c r="T91" s="430">
        <v>0.1419</v>
      </c>
      <c r="U91" s="430">
        <v>0.10730000000000001</v>
      </c>
      <c r="V91" s="430">
        <v>0.12790000000000001</v>
      </c>
      <c r="W91" s="430">
        <v>0.38600000000000001</v>
      </c>
      <c r="X91" s="430">
        <v>0.24049999999999999</v>
      </c>
      <c r="Y91" s="430">
        <v>0.1111</v>
      </c>
      <c r="Z91" s="430">
        <v>0.2432</v>
      </c>
      <c r="AA91" s="430">
        <v>0.44119999999999998</v>
      </c>
      <c r="AB91" s="430">
        <v>0.1111</v>
      </c>
      <c r="AC91" s="430">
        <v>6.25E-2</v>
      </c>
    </row>
    <row r="92" spans="1:29" ht="15" thickBot="1">
      <c r="A92" s="387" t="s">
        <v>705</v>
      </c>
      <c r="B92" s="436">
        <v>0.85230130097299661</v>
      </c>
      <c r="C92" s="363">
        <v>0.84691912708600769</v>
      </c>
      <c r="D92" s="363">
        <v>0.89493433395872424</v>
      </c>
      <c r="E92" s="437">
        <v>0.88602150537634405</v>
      </c>
      <c r="F92" s="363">
        <v>0.85918367346938773</v>
      </c>
      <c r="G92" s="363">
        <v>0.86093888396811336</v>
      </c>
      <c r="H92" s="363">
        <v>0.86780383795309168</v>
      </c>
      <c r="I92" s="363">
        <v>0.82008368200836823</v>
      </c>
      <c r="J92" s="363">
        <v>0.88178025034770513</v>
      </c>
      <c r="K92" s="363">
        <v>0.88108108108108107</v>
      </c>
      <c r="L92" s="363">
        <v>0.76119402985074625</v>
      </c>
      <c r="M92" s="363">
        <v>0.76923076923076927</v>
      </c>
      <c r="N92" s="363">
        <v>0.8571428571428571</v>
      </c>
      <c r="O92" s="363">
        <v>0.8</v>
      </c>
      <c r="P92" s="363">
        <v>0.77272727272727271</v>
      </c>
      <c r="Q92" s="363">
        <v>0.67553191489361697</v>
      </c>
      <c r="R92" s="363">
        <v>0.56038647342995174</v>
      </c>
      <c r="S92" s="363">
        <v>0.86380000000000001</v>
      </c>
      <c r="T92" s="363">
        <v>0.85809999999999997</v>
      </c>
      <c r="U92" s="363">
        <v>0.89270000000000005</v>
      </c>
      <c r="V92" s="363">
        <v>0.87209999999999999</v>
      </c>
      <c r="W92" s="363">
        <v>0.61399999999999999</v>
      </c>
      <c r="X92" s="363">
        <v>0.75949999999999995</v>
      </c>
      <c r="Y92" s="363">
        <v>0.88890000000000002</v>
      </c>
      <c r="Z92" s="363">
        <v>0.75680000000000003</v>
      </c>
      <c r="AA92" s="363">
        <v>0.55879999999999996</v>
      </c>
      <c r="AB92" s="363">
        <v>0.88890000000000002</v>
      </c>
      <c r="AC92" s="363">
        <v>0.9375</v>
      </c>
    </row>
    <row r="94" spans="1:29" ht="18.5" thickBot="1">
      <c r="A94" s="297" t="s">
        <v>706</v>
      </c>
      <c r="B94" s="297"/>
      <c r="C94" s="298"/>
      <c r="D94" s="298"/>
      <c r="E94" s="299"/>
      <c r="F94" s="299"/>
      <c r="G94" s="299"/>
      <c r="H94" s="329"/>
      <c r="I94" s="329"/>
      <c r="J94" s="329"/>
      <c r="K94" s="329"/>
      <c r="L94" s="329"/>
      <c r="M94" s="329"/>
      <c r="N94" s="329"/>
      <c r="O94" s="329"/>
      <c r="P94" s="329"/>
      <c r="Q94" s="329"/>
      <c r="R94" s="329"/>
      <c r="S94" s="329"/>
      <c r="T94" s="329"/>
      <c r="U94" s="329"/>
      <c r="V94" s="329"/>
      <c r="W94" s="329"/>
      <c r="X94" s="329"/>
      <c r="Y94" s="329"/>
      <c r="Z94" s="329"/>
      <c r="AA94" s="329"/>
      <c r="AB94" s="329"/>
      <c r="AC94" s="329"/>
    </row>
    <row r="95" spans="1:29" ht="42.5">
      <c r="A95" s="330" t="s">
        <v>320</v>
      </c>
      <c r="B95" s="331" t="s">
        <v>585</v>
      </c>
      <c r="C95" s="331" t="s">
        <v>461</v>
      </c>
      <c r="D95" s="305" t="s">
        <v>554</v>
      </c>
      <c r="E95" s="332" t="s">
        <v>555</v>
      </c>
      <c r="F95" s="332" t="s">
        <v>556</v>
      </c>
      <c r="G95" s="332" t="s">
        <v>557</v>
      </c>
      <c r="H95" s="333" t="s">
        <v>558</v>
      </c>
      <c r="I95" s="333" t="s">
        <v>559</v>
      </c>
      <c r="J95" s="333" t="s">
        <v>560</v>
      </c>
      <c r="K95" s="333" t="s">
        <v>561</v>
      </c>
      <c r="L95" s="333" t="s">
        <v>660</v>
      </c>
      <c r="M95" s="333" t="s">
        <v>661</v>
      </c>
      <c r="N95" s="333" t="s">
        <v>628</v>
      </c>
      <c r="O95" s="333" t="s">
        <v>629</v>
      </c>
      <c r="P95" s="333" t="s">
        <v>630</v>
      </c>
      <c r="Q95" s="333" t="s">
        <v>631</v>
      </c>
      <c r="R95" s="333" t="s">
        <v>632</v>
      </c>
      <c r="S95" s="334" t="s">
        <v>586</v>
      </c>
      <c r="T95" s="333" t="s">
        <v>562</v>
      </c>
      <c r="U95" s="333" t="s">
        <v>563</v>
      </c>
      <c r="V95" s="333" t="s">
        <v>564</v>
      </c>
      <c r="W95" s="333" t="s">
        <v>633</v>
      </c>
      <c r="X95" s="333" t="s">
        <v>634</v>
      </c>
      <c r="Y95" s="333" t="s">
        <v>635</v>
      </c>
      <c r="Z95" s="333" t="s">
        <v>636</v>
      </c>
      <c r="AA95" s="333" t="s">
        <v>637</v>
      </c>
      <c r="AB95" s="333" t="s">
        <v>638</v>
      </c>
      <c r="AC95" s="333" t="s">
        <v>639</v>
      </c>
    </row>
    <row r="96" spans="1:29" ht="15" customHeight="1">
      <c r="A96" s="371" t="s">
        <v>707</v>
      </c>
      <c r="B96" s="423">
        <v>0.25242547186452635</v>
      </c>
      <c r="C96" s="438">
        <v>0.27209797657082002</v>
      </c>
      <c r="D96" s="425">
        <v>0.22644163150492264</v>
      </c>
      <c r="E96" s="425">
        <v>0.17857142857142858</v>
      </c>
      <c r="F96" s="425">
        <v>0.12631578947368421</v>
      </c>
      <c r="G96" s="425">
        <v>0.30987514188422249</v>
      </c>
      <c r="H96" s="319">
        <v>0.30699088145896658</v>
      </c>
      <c r="I96" s="319">
        <v>0.33739837398373984</v>
      </c>
      <c r="J96" s="319">
        <v>0.32360097323600973</v>
      </c>
      <c r="K96" s="319">
        <v>0.10588235294117647</v>
      </c>
      <c r="L96" s="319">
        <v>0.5</v>
      </c>
      <c r="M96" s="319" t="s">
        <v>576</v>
      </c>
      <c r="N96" s="319" t="s">
        <v>576</v>
      </c>
      <c r="O96" s="319">
        <v>0</v>
      </c>
      <c r="P96" s="319" t="s">
        <v>576</v>
      </c>
      <c r="Q96" s="319" t="s">
        <v>576</v>
      </c>
      <c r="R96" s="319">
        <v>1</v>
      </c>
      <c r="S96" s="426">
        <v>0.21</v>
      </c>
      <c r="T96" s="319">
        <v>0.22</v>
      </c>
      <c r="U96" s="319">
        <v>0.19</v>
      </c>
      <c r="V96" s="319">
        <v>0.25</v>
      </c>
      <c r="W96" s="429">
        <v>0</v>
      </c>
      <c r="X96" s="429">
        <v>0</v>
      </c>
      <c r="Y96" s="319">
        <v>0</v>
      </c>
      <c r="Z96" s="319">
        <v>0.75</v>
      </c>
      <c r="AA96" s="429">
        <v>0</v>
      </c>
      <c r="AB96" s="319">
        <v>0</v>
      </c>
      <c r="AC96" s="319">
        <v>0</v>
      </c>
    </row>
    <row r="97" spans="1:29" ht="14.5">
      <c r="A97" s="342" t="s">
        <v>708</v>
      </c>
      <c r="B97" s="427">
        <v>0.53660257541012524</v>
      </c>
      <c r="C97" s="430">
        <v>0.54925452609158676</v>
      </c>
      <c r="D97" s="429">
        <v>0.51898734177215189</v>
      </c>
      <c r="E97" s="429">
        <v>0.48701298701298701</v>
      </c>
      <c r="F97" s="429">
        <v>0.56491228070175437</v>
      </c>
      <c r="G97" s="429">
        <v>0.60839954597048806</v>
      </c>
      <c r="H97" s="429">
        <v>0.60486322188449848</v>
      </c>
      <c r="I97" s="429">
        <v>0.52032520325203258</v>
      </c>
      <c r="J97" s="429">
        <v>0.52068126520681268</v>
      </c>
      <c r="K97" s="429">
        <v>0.55294117647058827</v>
      </c>
      <c r="L97" s="429">
        <v>0.5</v>
      </c>
      <c r="M97" s="429" t="s">
        <v>576</v>
      </c>
      <c r="N97" s="429" t="s">
        <v>576</v>
      </c>
      <c r="O97" s="429">
        <v>1</v>
      </c>
      <c r="P97" s="429" t="s">
        <v>576</v>
      </c>
      <c r="Q97" s="429" t="s">
        <v>576</v>
      </c>
      <c r="R97" s="429">
        <v>0</v>
      </c>
      <c r="S97" s="430">
        <v>0.51</v>
      </c>
      <c r="T97" s="429">
        <v>0.48</v>
      </c>
      <c r="U97" s="429">
        <v>0.51</v>
      </c>
      <c r="V97" s="429">
        <v>0.56999999999999995</v>
      </c>
      <c r="W97" s="429">
        <v>0</v>
      </c>
      <c r="X97" s="429">
        <v>0</v>
      </c>
      <c r="Y97" s="429">
        <v>1</v>
      </c>
      <c r="Z97" s="429">
        <v>0</v>
      </c>
      <c r="AA97" s="429">
        <v>0</v>
      </c>
      <c r="AB97" s="429">
        <v>1</v>
      </c>
      <c r="AC97" s="429">
        <v>1</v>
      </c>
    </row>
    <row r="98" spans="1:29" ht="14.5">
      <c r="A98" s="342" t="s">
        <v>709</v>
      </c>
      <c r="B98" s="427">
        <v>0.21097195272534838</v>
      </c>
      <c r="C98" s="430">
        <v>0.17864749733759319</v>
      </c>
      <c r="D98" s="429">
        <v>0.25457102672292548</v>
      </c>
      <c r="E98" s="429">
        <v>0.33441558441558439</v>
      </c>
      <c r="F98" s="429">
        <v>0.30877192982456142</v>
      </c>
      <c r="G98" s="429">
        <v>8.1725312145289442E-2</v>
      </c>
      <c r="H98" s="429">
        <v>8.8145896656534953E-2</v>
      </c>
      <c r="I98" s="429">
        <v>0.14227642276422764</v>
      </c>
      <c r="J98" s="429">
        <v>0.15571776155717762</v>
      </c>
      <c r="K98" s="429">
        <v>0.3411764705882353</v>
      </c>
      <c r="L98" s="429">
        <v>0</v>
      </c>
      <c r="M98" s="429" t="s">
        <v>576</v>
      </c>
      <c r="N98" s="429" t="s">
        <v>576</v>
      </c>
      <c r="O98" s="429">
        <v>0</v>
      </c>
      <c r="P98" s="429" t="s">
        <v>576</v>
      </c>
      <c r="Q98" s="429" t="s">
        <v>576</v>
      </c>
      <c r="R98" s="429">
        <v>0</v>
      </c>
      <c r="S98" s="430">
        <v>0.27</v>
      </c>
      <c r="T98" s="429">
        <v>0.28999999999999998</v>
      </c>
      <c r="U98" s="429">
        <v>0.3</v>
      </c>
      <c r="V98" s="429">
        <v>0.18</v>
      </c>
      <c r="W98" s="429">
        <v>0</v>
      </c>
      <c r="X98" s="429">
        <v>0</v>
      </c>
      <c r="Y98" s="429">
        <v>0</v>
      </c>
      <c r="Z98" s="429">
        <v>0.25</v>
      </c>
      <c r="AA98" s="429">
        <v>0</v>
      </c>
      <c r="AB98" s="429">
        <v>0</v>
      </c>
      <c r="AC98" s="429">
        <v>0</v>
      </c>
    </row>
    <row r="99" spans="1:29" ht="14.5">
      <c r="A99" s="342" t="s">
        <v>710</v>
      </c>
      <c r="B99" s="427">
        <v>0.19292696952271421</v>
      </c>
      <c r="C99" s="430">
        <v>0.20032310177705978</v>
      </c>
      <c r="D99" s="429">
        <v>0.12394366197183099</v>
      </c>
      <c r="E99" s="429">
        <v>0.12738853503184713</v>
      </c>
      <c r="F99" s="429">
        <v>0.10731707317073171</v>
      </c>
      <c r="G99" s="429">
        <v>0.15725806451612903</v>
      </c>
      <c r="H99" s="429">
        <v>0.10714285714285714</v>
      </c>
      <c r="I99" s="429">
        <v>0.387308533916849</v>
      </c>
      <c r="J99" s="429">
        <v>0.32792207792207795</v>
      </c>
      <c r="K99" s="429">
        <v>0.21</v>
      </c>
      <c r="L99" s="429">
        <v>0.12698412698412698</v>
      </c>
      <c r="M99" s="429">
        <v>0</v>
      </c>
      <c r="N99" s="429">
        <v>0.2857142857142857</v>
      </c>
      <c r="O99" s="429">
        <v>0.1111111111111111</v>
      </c>
      <c r="P99" s="429">
        <v>0.18181818181818182</v>
      </c>
      <c r="Q99" s="429">
        <v>7.9787234042553196E-2</v>
      </c>
      <c r="R99" s="429">
        <v>0.13235294117647059</v>
      </c>
      <c r="S99" s="430">
        <v>0.17</v>
      </c>
      <c r="T99" s="429">
        <v>0.18</v>
      </c>
      <c r="U99" s="429">
        <v>0.16</v>
      </c>
      <c r="V99" s="429">
        <v>0.16</v>
      </c>
      <c r="W99" s="429">
        <v>7.0000000000000007E-2</v>
      </c>
      <c r="X99" s="429">
        <v>0.3</v>
      </c>
      <c r="Y99" s="429">
        <v>0.46</v>
      </c>
      <c r="Z99" s="429">
        <v>0.09</v>
      </c>
      <c r="AA99" s="429">
        <v>0.06</v>
      </c>
      <c r="AB99" s="429">
        <v>0</v>
      </c>
      <c r="AC99" s="429">
        <v>0.33</v>
      </c>
    </row>
    <row r="100" spans="1:29" ht="14.5">
      <c r="A100" s="302" t="s">
        <v>711</v>
      </c>
      <c r="B100" s="439">
        <v>0.60695802185163883</v>
      </c>
      <c r="C100" s="440">
        <v>0.62439418416801296</v>
      </c>
      <c r="D100" s="441">
        <v>0.6873239436619718</v>
      </c>
      <c r="E100" s="441">
        <v>0.59235668789808915</v>
      </c>
      <c r="F100" s="441">
        <v>0.70243902439024386</v>
      </c>
      <c r="G100" s="441">
        <v>0.77419354838709675</v>
      </c>
      <c r="H100" s="441">
        <v>0.75</v>
      </c>
      <c r="I100" s="441">
        <v>0.50328227571115969</v>
      </c>
      <c r="J100" s="441">
        <v>0.51298701298701299</v>
      </c>
      <c r="K100" s="441">
        <v>0.53</v>
      </c>
      <c r="L100" s="441">
        <v>0.63492063492063489</v>
      </c>
      <c r="M100" s="441">
        <v>0.69230769230769229</v>
      </c>
      <c r="N100" s="441">
        <v>0.2857142857142857</v>
      </c>
      <c r="O100" s="441">
        <v>0.77777777777777779</v>
      </c>
      <c r="P100" s="441">
        <v>0.63636363636363635</v>
      </c>
      <c r="Q100" s="441">
        <v>0.5957446808510638</v>
      </c>
      <c r="R100" s="441">
        <v>0.7009803921568627</v>
      </c>
      <c r="S100" s="440">
        <v>0.56000000000000005</v>
      </c>
      <c r="T100" s="441">
        <v>0.57999999999999996</v>
      </c>
      <c r="U100" s="441">
        <v>0.6</v>
      </c>
      <c r="V100" s="441">
        <v>0.57999999999999996</v>
      </c>
      <c r="W100" s="441">
        <v>0.56000000000000005</v>
      </c>
      <c r="X100" s="441">
        <v>0.51</v>
      </c>
      <c r="Y100" s="441">
        <v>0.27</v>
      </c>
      <c r="Z100" s="441">
        <v>0.57999999999999996</v>
      </c>
      <c r="AA100" s="441">
        <v>0.5</v>
      </c>
      <c r="AB100" s="441">
        <v>0.25</v>
      </c>
      <c r="AC100" s="441">
        <v>0.4</v>
      </c>
    </row>
    <row r="101" spans="1:29" ht="15" thickBot="1">
      <c r="A101" s="397" t="s">
        <v>712</v>
      </c>
      <c r="B101" s="431">
        <v>0.20011500862564693</v>
      </c>
      <c r="C101" s="435">
        <v>0.17528271405492729</v>
      </c>
      <c r="D101" s="433">
        <v>0.18873239436619718</v>
      </c>
      <c r="E101" s="434">
        <v>0.28025477707006369</v>
      </c>
      <c r="F101" s="433">
        <v>0.19024390243902439</v>
      </c>
      <c r="G101" s="433">
        <v>6.8548387096774188E-2</v>
      </c>
      <c r="H101" s="433">
        <v>0.14285714285714285</v>
      </c>
      <c r="I101" s="433">
        <v>0.10940919037199125</v>
      </c>
      <c r="J101" s="433">
        <v>0.15909090909090909</v>
      </c>
      <c r="K101" s="433">
        <v>0.26</v>
      </c>
      <c r="L101" s="433">
        <v>0.23809523809523808</v>
      </c>
      <c r="M101" s="433">
        <v>0.30769230769230771</v>
      </c>
      <c r="N101" s="433">
        <v>0.42857142857142855</v>
      </c>
      <c r="O101" s="433">
        <v>0.1111111111111111</v>
      </c>
      <c r="P101" s="433">
        <v>0.18181818181818182</v>
      </c>
      <c r="Q101" s="433">
        <v>0.32446808510638298</v>
      </c>
      <c r="R101" s="433">
        <v>0.16666666666666666</v>
      </c>
      <c r="S101" s="435">
        <v>0.26</v>
      </c>
      <c r="T101" s="433">
        <v>0.24</v>
      </c>
      <c r="U101" s="433">
        <v>0.24</v>
      </c>
      <c r="V101" s="433">
        <v>0.25</v>
      </c>
      <c r="W101" s="433">
        <v>0.37</v>
      </c>
      <c r="X101" s="433">
        <v>0.19</v>
      </c>
      <c r="Y101" s="433">
        <v>0.27</v>
      </c>
      <c r="Z101" s="433">
        <v>0.33</v>
      </c>
      <c r="AA101" s="433">
        <v>0.44</v>
      </c>
      <c r="AB101" s="433">
        <v>0.75</v>
      </c>
      <c r="AC101" s="433">
        <v>0.27</v>
      </c>
    </row>
    <row r="102" spans="1:29" ht="14.5">
      <c r="A102" s="339" t="s">
        <v>713</v>
      </c>
      <c r="B102" s="427">
        <v>0.229802121</v>
      </c>
      <c r="C102" s="430">
        <v>0.243581515</v>
      </c>
      <c r="D102" s="430">
        <v>0.192307692</v>
      </c>
      <c r="E102" s="442">
        <v>0.16129032300000001</v>
      </c>
      <c r="F102" s="430">
        <v>0.118367347</v>
      </c>
      <c r="G102" s="430">
        <v>0.276350753</v>
      </c>
      <c r="H102" s="430">
        <v>0.24733475499999999</v>
      </c>
      <c r="I102" s="430">
        <v>0.35648535599999998</v>
      </c>
      <c r="J102" s="430">
        <v>0.32545201699999998</v>
      </c>
      <c r="K102" s="430">
        <v>0.162162162</v>
      </c>
      <c r="L102" s="430">
        <v>0.149253731</v>
      </c>
      <c r="M102" s="430">
        <v>0</v>
      </c>
      <c r="N102" s="430">
        <v>0.28571428599999998</v>
      </c>
      <c r="O102" s="430">
        <v>0.1</v>
      </c>
      <c r="P102" s="430">
        <v>0.18181818199999999</v>
      </c>
      <c r="Q102" s="430">
        <v>7.9787233999999999E-2</v>
      </c>
      <c r="R102" s="430">
        <v>0.144927536</v>
      </c>
      <c r="S102" s="430">
        <v>0.20034305299999999</v>
      </c>
      <c r="T102" s="430">
        <v>0.214528944</v>
      </c>
      <c r="U102" s="430">
        <v>0.178217822</v>
      </c>
      <c r="V102" s="430">
        <v>0.22380106599999999</v>
      </c>
      <c r="W102" s="430">
        <v>7.0175439000000006E-2</v>
      </c>
      <c r="X102" s="430">
        <v>0.30379746800000001</v>
      </c>
      <c r="Y102" s="430">
        <v>0.44444444399999999</v>
      </c>
      <c r="Z102" s="430">
        <v>0.162162162</v>
      </c>
      <c r="AA102" s="430">
        <v>5.8823528999999999E-2</v>
      </c>
      <c r="AB102" s="430">
        <v>0</v>
      </c>
      <c r="AC102" s="430">
        <v>0.3125</v>
      </c>
    </row>
    <row r="103" spans="1:29" ht="14.5">
      <c r="A103" s="443" t="s">
        <v>714</v>
      </c>
      <c r="B103" s="444">
        <v>0.56335410500000005</v>
      </c>
      <c r="C103" s="426">
        <v>0.57910783099999996</v>
      </c>
      <c r="D103" s="426">
        <v>0.57504690400000003</v>
      </c>
      <c r="E103" s="445">
        <v>0.52258064500000001</v>
      </c>
      <c r="F103" s="426">
        <v>0.62244898000000004</v>
      </c>
      <c r="G103" s="426">
        <v>0.64481842300000003</v>
      </c>
      <c r="H103" s="426">
        <v>0.64818763300000004</v>
      </c>
      <c r="I103" s="426">
        <v>0.51380753099999998</v>
      </c>
      <c r="J103" s="426">
        <v>0.51738525700000004</v>
      </c>
      <c r="K103" s="426">
        <v>0.54054054100000004</v>
      </c>
      <c r="L103" s="426">
        <v>0.62686567199999998</v>
      </c>
      <c r="M103" s="426">
        <v>0.69230769199999997</v>
      </c>
      <c r="N103" s="426">
        <v>0.28571428599999998</v>
      </c>
      <c r="O103" s="426">
        <v>0.8</v>
      </c>
      <c r="P103" s="426">
        <v>0.63636363600000001</v>
      </c>
      <c r="Q103" s="426">
        <v>0.595744681</v>
      </c>
      <c r="R103" s="426">
        <v>0.69082125599999999</v>
      </c>
      <c r="S103" s="426">
        <v>0.52967409899999995</v>
      </c>
      <c r="T103" s="426">
        <v>0.50397275799999997</v>
      </c>
      <c r="U103" s="426">
        <v>0.53795379499999996</v>
      </c>
      <c r="V103" s="426">
        <v>0.57193605700000005</v>
      </c>
      <c r="W103" s="426">
        <v>0.56140350900000002</v>
      </c>
      <c r="X103" s="426">
        <v>0.50632911400000002</v>
      </c>
      <c r="Y103" s="426">
        <v>0.29629629600000001</v>
      </c>
      <c r="Z103" s="426">
        <v>0.513513514</v>
      </c>
      <c r="AA103" s="426">
        <v>0.5</v>
      </c>
      <c r="AB103" s="426">
        <v>0.33333333300000001</v>
      </c>
      <c r="AC103" s="426">
        <v>0.4375</v>
      </c>
    </row>
    <row r="104" spans="1:29" ht="15" thickBot="1">
      <c r="A104" s="387" t="s">
        <v>715</v>
      </c>
      <c r="B104" s="436">
        <v>0.20684377400000001</v>
      </c>
      <c r="C104" s="363">
        <v>0.17731065500000001</v>
      </c>
      <c r="D104" s="363">
        <v>0.232645403</v>
      </c>
      <c r="E104" s="437">
        <v>0.31612903199999998</v>
      </c>
      <c r="F104" s="363">
        <v>0.259183673</v>
      </c>
      <c r="G104" s="363">
        <v>7.8830823999999994E-2</v>
      </c>
      <c r="H104" s="363">
        <v>0.104477612</v>
      </c>
      <c r="I104" s="363">
        <v>0.12970711300000001</v>
      </c>
      <c r="J104" s="363">
        <v>0.157162726</v>
      </c>
      <c r="K104" s="363">
        <v>0.29729729700000002</v>
      </c>
      <c r="L104" s="363">
        <v>0.22388059699999999</v>
      </c>
      <c r="M104" s="363">
        <v>0.30769230800000003</v>
      </c>
      <c r="N104" s="363">
        <v>0.428571429</v>
      </c>
      <c r="O104" s="363">
        <v>0.1</v>
      </c>
      <c r="P104" s="363">
        <v>0.18181818199999999</v>
      </c>
      <c r="Q104" s="363">
        <v>0.32446808500000002</v>
      </c>
      <c r="R104" s="363">
        <v>0.16425120800000001</v>
      </c>
      <c r="S104" s="363">
        <v>0.26998284700000003</v>
      </c>
      <c r="T104" s="363">
        <v>0.28149829700000001</v>
      </c>
      <c r="U104" s="363">
        <v>0.28382838300000002</v>
      </c>
      <c r="V104" s="363">
        <v>0.20426287700000001</v>
      </c>
      <c r="W104" s="363">
        <v>0.368421053</v>
      </c>
      <c r="X104" s="363">
        <v>0.18987341799999999</v>
      </c>
      <c r="Y104" s="363">
        <v>0.25925925900000002</v>
      </c>
      <c r="Z104" s="363">
        <v>0.324324324</v>
      </c>
      <c r="AA104" s="363">
        <v>0.44117647100000001</v>
      </c>
      <c r="AB104" s="363">
        <v>0.66666666699999999</v>
      </c>
      <c r="AC104" s="363">
        <v>0.25</v>
      </c>
    </row>
    <row r="106" spans="1:29" ht="18.5" thickBot="1">
      <c r="A106" s="297" t="s">
        <v>716</v>
      </c>
      <c r="B106" s="297"/>
      <c r="C106" s="298"/>
      <c r="D106" s="298"/>
      <c r="E106" s="299"/>
      <c r="F106" s="299"/>
      <c r="G106" s="299"/>
      <c r="H106" s="329"/>
      <c r="I106" s="329"/>
      <c r="J106" s="329"/>
      <c r="K106" s="329"/>
      <c r="L106" s="329"/>
      <c r="M106" s="329"/>
      <c r="N106" s="329"/>
    </row>
    <row r="107" spans="1:29" ht="14.5">
      <c r="A107" s="330" t="s">
        <v>717</v>
      </c>
      <c r="B107" s="330"/>
      <c r="C107" s="331"/>
      <c r="D107" s="305" t="s">
        <v>554</v>
      </c>
      <c r="E107" s="332" t="s">
        <v>555</v>
      </c>
      <c r="F107" s="332" t="s">
        <v>556</v>
      </c>
      <c r="G107" s="332" t="s">
        <v>557</v>
      </c>
      <c r="H107" s="333" t="s">
        <v>558</v>
      </c>
      <c r="I107" s="333" t="s">
        <v>559</v>
      </c>
      <c r="J107" s="333" t="s">
        <v>560</v>
      </c>
      <c r="K107" s="333" t="s">
        <v>561</v>
      </c>
      <c r="L107" s="333" t="s">
        <v>562</v>
      </c>
      <c r="M107" s="333" t="s">
        <v>563</v>
      </c>
      <c r="N107" s="333" t="s">
        <v>564</v>
      </c>
    </row>
    <row r="108" spans="1:29" ht="28">
      <c r="A108" s="313" t="s">
        <v>718</v>
      </c>
      <c r="B108" s="313"/>
      <c r="C108" s="446"/>
      <c r="D108" s="446" t="s">
        <v>719</v>
      </c>
      <c r="E108" s="446" t="s">
        <v>720</v>
      </c>
      <c r="F108" s="446" t="s">
        <v>721</v>
      </c>
      <c r="G108" s="446" t="s">
        <v>576</v>
      </c>
      <c r="H108" s="446" t="s">
        <v>576</v>
      </c>
      <c r="I108" s="446" t="s">
        <v>576</v>
      </c>
      <c r="J108" s="446" t="s">
        <v>576</v>
      </c>
      <c r="K108" s="446" t="s">
        <v>576</v>
      </c>
      <c r="L108" s="446" t="s">
        <v>722</v>
      </c>
      <c r="M108" s="446" t="s">
        <v>722</v>
      </c>
      <c r="N108" s="446" t="s">
        <v>722</v>
      </c>
    </row>
    <row r="109" spans="1:29">
      <c r="A109" s="313" t="s">
        <v>723</v>
      </c>
      <c r="B109" s="313"/>
      <c r="C109" s="446"/>
      <c r="D109" s="446" t="s">
        <v>721</v>
      </c>
      <c r="E109" s="446" t="s">
        <v>721</v>
      </c>
      <c r="F109" s="446" t="s">
        <v>721</v>
      </c>
      <c r="G109" s="446" t="s">
        <v>721</v>
      </c>
      <c r="H109" s="446" t="s">
        <v>721</v>
      </c>
      <c r="I109" s="446" t="s">
        <v>724</v>
      </c>
      <c r="J109" s="446" t="s">
        <v>724</v>
      </c>
      <c r="K109" s="446" t="s">
        <v>721</v>
      </c>
      <c r="L109" s="446" t="s">
        <v>721</v>
      </c>
      <c r="M109" s="446" t="s">
        <v>721</v>
      </c>
      <c r="N109" s="446" t="s">
        <v>721</v>
      </c>
    </row>
    <row r="110" spans="1:29">
      <c r="A110" s="313" t="s">
        <v>725</v>
      </c>
      <c r="B110" s="313"/>
      <c r="C110" s="446"/>
      <c r="D110" s="446" t="s">
        <v>721</v>
      </c>
      <c r="E110" s="446" t="s">
        <v>721</v>
      </c>
      <c r="F110" s="446" t="s">
        <v>721</v>
      </c>
      <c r="G110" s="446" t="s">
        <v>721</v>
      </c>
      <c r="H110" s="446" t="s">
        <v>721</v>
      </c>
      <c r="I110" s="446" t="s">
        <v>724</v>
      </c>
      <c r="J110" s="446" t="s">
        <v>724</v>
      </c>
      <c r="K110" s="446" t="s">
        <v>721</v>
      </c>
      <c r="L110" s="446" t="s">
        <v>721</v>
      </c>
      <c r="M110" s="446" t="s">
        <v>721</v>
      </c>
      <c r="N110" s="446" t="s">
        <v>721</v>
      </c>
    </row>
    <row r="111" spans="1:29">
      <c r="A111" s="313" t="s">
        <v>726</v>
      </c>
      <c r="B111" s="313"/>
      <c r="C111" s="446"/>
      <c r="D111" s="446" t="s">
        <v>721</v>
      </c>
      <c r="E111" s="446" t="s">
        <v>721</v>
      </c>
      <c r="F111" s="446" t="s">
        <v>721</v>
      </c>
      <c r="G111" s="446" t="s">
        <v>721</v>
      </c>
      <c r="H111" s="446" t="s">
        <v>721</v>
      </c>
      <c r="I111" s="446" t="s">
        <v>724</v>
      </c>
      <c r="J111" s="446" t="s">
        <v>724</v>
      </c>
      <c r="K111" s="446" t="s">
        <v>721</v>
      </c>
      <c r="L111" s="446" t="s">
        <v>721</v>
      </c>
      <c r="M111" s="446" t="s">
        <v>721</v>
      </c>
      <c r="N111" s="446" t="s">
        <v>721</v>
      </c>
    </row>
    <row r="112" spans="1:29">
      <c r="A112" s="313" t="s">
        <v>727</v>
      </c>
      <c r="B112" s="313"/>
      <c r="C112" s="446"/>
      <c r="D112" s="446" t="s">
        <v>721</v>
      </c>
      <c r="E112" s="446" t="s">
        <v>721</v>
      </c>
      <c r="F112" s="446" t="s">
        <v>721</v>
      </c>
      <c r="G112" s="446" t="s">
        <v>721</v>
      </c>
      <c r="H112" s="446" t="s">
        <v>721</v>
      </c>
      <c r="I112" s="446" t="s">
        <v>724</v>
      </c>
      <c r="J112" s="446" t="s">
        <v>724</v>
      </c>
      <c r="K112" s="446" t="s">
        <v>721</v>
      </c>
      <c r="L112" s="446" t="s">
        <v>722</v>
      </c>
      <c r="M112" s="446" t="s">
        <v>722</v>
      </c>
      <c r="N112" s="446" t="s">
        <v>722</v>
      </c>
    </row>
    <row r="113" spans="1:14">
      <c r="A113" s="313" t="s">
        <v>728</v>
      </c>
      <c r="B113" s="313"/>
      <c r="C113" s="446"/>
      <c r="D113" s="446" t="s">
        <v>721</v>
      </c>
      <c r="E113" s="446" t="s">
        <v>721</v>
      </c>
      <c r="F113" s="446" t="s">
        <v>721</v>
      </c>
      <c r="G113" s="446" t="s">
        <v>721</v>
      </c>
      <c r="H113" s="446" t="s">
        <v>721</v>
      </c>
      <c r="I113" s="446" t="s">
        <v>724</v>
      </c>
      <c r="J113" s="446" t="s">
        <v>724</v>
      </c>
      <c r="K113" s="446" t="s">
        <v>722</v>
      </c>
      <c r="L113" s="446" t="s">
        <v>722</v>
      </c>
      <c r="M113" s="446" t="s">
        <v>722</v>
      </c>
      <c r="N113" s="446" t="s">
        <v>722</v>
      </c>
    </row>
    <row r="115" spans="1:14" ht="18.5" thickBot="1">
      <c r="A115" s="297" t="s">
        <v>729</v>
      </c>
      <c r="B115" s="297"/>
      <c r="C115" s="298"/>
      <c r="D115" s="298"/>
      <c r="E115" s="299"/>
      <c r="F115" s="299"/>
      <c r="G115" s="299"/>
      <c r="H115" s="329"/>
      <c r="I115" s="329"/>
      <c r="J115" s="329"/>
      <c r="K115" s="329"/>
      <c r="L115" s="329"/>
      <c r="M115" s="329"/>
      <c r="N115" s="329"/>
    </row>
    <row r="116" spans="1:14" ht="14.5">
      <c r="A116" s="330" t="s">
        <v>730</v>
      </c>
      <c r="B116" s="330"/>
      <c r="C116" s="331"/>
      <c r="D116" s="305" t="s">
        <v>554</v>
      </c>
      <c r="E116" s="332" t="s">
        <v>555</v>
      </c>
      <c r="F116" s="332" t="s">
        <v>556</v>
      </c>
      <c r="G116" s="332" t="s">
        <v>557</v>
      </c>
      <c r="H116" s="333" t="s">
        <v>558</v>
      </c>
      <c r="I116" s="333" t="s">
        <v>559</v>
      </c>
      <c r="J116" s="333" t="s">
        <v>560</v>
      </c>
      <c r="K116" s="333" t="s">
        <v>561</v>
      </c>
      <c r="L116" s="333" t="s">
        <v>562</v>
      </c>
      <c r="M116" s="333" t="s">
        <v>563</v>
      </c>
      <c r="N116" s="333" t="s">
        <v>564</v>
      </c>
    </row>
    <row r="117" spans="1:14">
      <c r="A117" s="755" t="s">
        <v>731</v>
      </c>
      <c r="B117" s="755"/>
      <c r="C117" s="755"/>
      <c r="D117" s="446">
        <v>4</v>
      </c>
      <c r="E117" s="446">
        <v>4</v>
      </c>
      <c r="F117" s="446">
        <v>2</v>
      </c>
      <c r="G117" s="446">
        <v>5</v>
      </c>
      <c r="H117" s="446">
        <v>5</v>
      </c>
      <c r="I117" s="446">
        <v>4</v>
      </c>
      <c r="J117" s="446">
        <v>4</v>
      </c>
      <c r="K117" s="446">
        <v>4</v>
      </c>
      <c r="L117" s="446" t="s">
        <v>732</v>
      </c>
      <c r="M117" s="446" t="s">
        <v>732</v>
      </c>
      <c r="N117" s="446" t="s">
        <v>733</v>
      </c>
    </row>
    <row r="118" spans="1:14">
      <c r="A118" s="313" t="s">
        <v>734</v>
      </c>
      <c r="B118" s="313"/>
      <c r="C118" s="446"/>
      <c r="D118" s="446">
        <v>0</v>
      </c>
      <c r="E118" s="446">
        <v>0</v>
      </c>
      <c r="F118" s="446">
        <v>0</v>
      </c>
      <c r="G118" s="446">
        <v>0</v>
      </c>
      <c r="H118" s="446">
        <v>0</v>
      </c>
      <c r="I118" s="446">
        <v>0</v>
      </c>
      <c r="J118" s="446">
        <v>0</v>
      </c>
      <c r="K118" s="446">
        <v>0</v>
      </c>
      <c r="L118" s="446">
        <v>0</v>
      </c>
      <c r="M118" s="446">
        <v>0</v>
      </c>
      <c r="N118" s="446">
        <v>0</v>
      </c>
    </row>
    <row r="120" spans="1:14" ht="18.5" thickBot="1">
      <c r="A120" s="297" t="s">
        <v>735</v>
      </c>
      <c r="B120" s="297"/>
      <c r="C120" s="298"/>
      <c r="D120" s="298"/>
      <c r="E120" s="299"/>
      <c r="F120" s="299"/>
      <c r="G120" s="299"/>
      <c r="H120" s="329"/>
      <c r="I120" s="329"/>
      <c r="J120" s="329"/>
      <c r="K120" s="329"/>
      <c r="L120" s="329"/>
      <c r="M120" s="329"/>
      <c r="N120" s="329"/>
    </row>
    <row r="121" spans="1:14" ht="14.5">
      <c r="A121" s="330" t="s">
        <v>317</v>
      </c>
      <c r="B121" s="330"/>
      <c r="C121" s="331"/>
      <c r="D121" s="305" t="s">
        <v>554</v>
      </c>
      <c r="E121" s="332" t="s">
        <v>555</v>
      </c>
      <c r="F121" s="332" t="s">
        <v>556</v>
      </c>
      <c r="G121" s="332" t="s">
        <v>557</v>
      </c>
      <c r="H121" s="333" t="s">
        <v>558</v>
      </c>
      <c r="I121" s="333" t="s">
        <v>559</v>
      </c>
      <c r="J121" s="333" t="s">
        <v>560</v>
      </c>
      <c r="K121" s="333" t="s">
        <v>561</v>
      </c>
      <c r="L121" s="333" t="s">
        <v>562</v>
      </c>
      <c r="M121" s="333" t="s">
        <v>563</v>
      </c>
      <c r="N121" s="333" t="s">
        <v>564</v>
      </c>
    </row>
    <row r="122" spans="1:14" ht="28">
      <c r="A122" s="420" t="s">
        <v>736</v>
      </c>
      <c r="B122" s="420"/>
      <c r="C122" s="446"/>
      <c r="D122" s="319">
        <v>1</v>
      </c>
      <c r="E122" s="319">
        <v>1</v>
      </c>
      <c r="F122" s="319">
        <v>1</v>
      </c>
      <c r="G122" s="319">
        <v>1</v>
      </c>
      <c r="H122" s="319">
        <v>1</v>
      </c>
      <c r="I122" s="319">
        <v>1</v>
      </c>
      <c r="J122" s="319">
        <v>1</v>
      </c>
      <c r="K122" s="319">
        <v>1</v>
      </c>
      <c r="L122" s="319" t="s">
        <v>576</v>
      </c>
      <c r="M122" s="71">
        <v>0.86</v>
      </c>
      <c r="N122" s="319">
        <v>0.95</v>
      </c>
    </row>
    <row r="123" spans="1:14" ht="28">
      <c r="A123" s="420" t="s">
        <v>737</v>
      </c>
      <c r="B123" s="420"/>
      <c r="C123" s="446"/>
      <c r="D123" s="319">
        <v>1</v>
      </c>
      <c r="E123" s="319">
        <v>1</v>
      </c>
      <c r="F123" s="319">
        <v>1</v>
      </c>
      <c r="G123" s="319">
        <v>1</v>
      </c>
      <c r="H123" s="319">
        <v>1</v>
      </c>
      <c r="I123" s="319">
        <v>1</v>
      </c>
      <c r="J123" s="319">
        <v>1</v>
      </c>
      <c r="K123" s="319">
        <v>1</v>
      </c>
      <c r="L123" s="319" t="s">
        <v>576</v>
      </c>
      <c r="M123" s="71">
        <v>0.71</v>
      </c>
      <c r="N123" s="319">
        <v>1</v>
      </c>
    </row>
    <row r="125" spans="1:14" ht="18.5" thickBot="1">
      <c r="A125" s="297" t="s">
        <v>738</v>
      </c>
      <c r="B125" s="297"/>
      <c r="C125" s="329"/>
      <c r="D125" s="329"/>
      <c r="E125" s="390"/>
      <c r="F125" s="329"/>
      <c r="G125" s="329"/>
      <c r="H125" s="329"/>
      <c r="I125" s="329"/>
      <c r="J125" s="329"/>
      <c r="K125" s="329"/>
      <c r="L125" s="329"/>
      <c r="M125" s="329"/>
      <c r="N125" s="329"/>
    </row>
    <row r="126" spans="1:14" ht="14.5">
      <c r="A126" s="330" t="s">
        <v>739</v>
      </c>
      <c r="B126" s="330"/>
      <c r="C126" s="331"/>
      <c r="D126" s="305" t="s">
        <v>554</v>
      </c>
      <c r="E126" s="332" t="s">
        <v>555</v>
      </c>
      <c r="F126" s="332" t="s">
        <v>556</v>
      </c>
      <c r="G126" s="332" t="s">
        <v>557</v>
      </c>
      <c r="H126" s="333" t="s">
        <v>558</v>
      </c>
      <c r="I126" s="333" t="s">
        <v>559</v>
      </c>
      <c r="J126" s="447" t="s">
        <v>560</v>
      </c>
      <c r="K126" s="447" t="s">
        <v>561</v>
      </c>
      <c r="L126" s="447" t="s">
        <v>562</v>
      </c>
      <c r="M126" s="447" t="s">
        <v>563</v>
      </c>
      <c r="N126" s="447" t="s">
        <v>564</v>
      </c>
    </row>
    <row r="127" spans="1:14" ht="29">
      <c r="A127" s="371" t="s">
        <v>740</v>
      </c>
      <c r="B127" s="371"/>
      <c r="C127" s="448"/>
      <c r="D127" s="449">
        <v>0</v>
      </c>
      <c r="E127" s="449">
        <v>0</v>
      </c>
      <c r="F127" s="449">
        <v>0</v>
      </c>
      <c r="G127" s="449">
        <v>0</v>
      </c>
      <c r="H127" s="449">
        <v>0</v>
      </c>
      <c r="I127" s="449">
        <v>0</v>
      </c>
      <c r="J127" s="449">
        <v>0</v>
      </c>
      <c r="K127" s="449">
        <v>0</v>
      </c>
      <c r="L127" s="449">
        <v>2</v>
      </c>
      <c r="M127" s="449">
        <v>22</v>
      </c>
      <c r="N127" s="449">
        <v>0</v>
      </c>
    </row>
    <row r="128" spans="1:14" ht="28">
      <c r="A128" s="420" t="s">
        <v>741</v>
      </c>
      <c r="B128" s="420"/>
      <c r="C128" s="450"/>
      <c r="D128" s="449">
        <v>0</v>
      </c>
      <c r="E128" s="449">
        <v>0</v>
      </c>
      <c r="F128" s="449">
        <v>0</v>
      </c>
      <c r="G128" s="449" t="s">
        <v>576</v>
      </c>
      <c r="H128" s="449">
        <v>1</v>
      </c>
      <c r="I128" s="449">
        <v>0</v>
      </c>
      <c r="J128" s="449">
        <v>0</v>
      </c>
      <c r="K128" s="449">
        <v>0</v>
      </c>
      <c r="L128" s="449">
        <v>2</v>
      </c>
      <c r="M128" s="449">
        <v>20</v>
      </c>
      <c r="N128" s="449">
        <v>3</v>
      </c>
    </row>
    <row r="129" spans="1:14" ht="28">
      <c r="A129" s="420" t="s">
        <v>742</v>
      </c>
      <c r="B129" s="420"/>
      <c r="C129" s="450"/>
      <c r="D129" s="449">
        <v>0</v>
      </c>
      <c r="E129" s="449">
        <v>0</v>
      </c>
      <c r="F129" s="449">
        <v>0</v>
      </c>
      <c r="G129" s="449" t="s">
        <v>576</v>
      </c>
      <c r="H129" s="449">
        <v>1</v>
      </c>
      <c r="I129" s="449">
        <v>0</v>
      </c>
      <c r="J129" s="449">
        <v>0</v>
      </c>
      <c r="K129" s="449">
        <v>0</v>
      </c>
      <c r="L129" s="449">
        <v>2</v>
      </c>
      <c r="M129" s="449">
        <v>20</v>
      </c>
      <c r="N129" s="449">
        <v>3</v>
      </c>
    </row>
    <row r="130" spans="1:14" ht="28">
      <c r="A130" s="420" t="s">
        <v>743</v>
      </c>
      <c r="B130" s="420"/>
      <c r="C130" s="450"/>
      <c r="D130" s="449">
        <v>0</v>
      </c>
      <c r="E130" s="449">
        <v>0</v>
      </c>
      <c r="F130" s="449">
        <v>0</v>
      </c>
      <c r="G130" s="449" t="s">
        <v>576</v>
      </c>
      <c r="H130" s="449">
        <v>1</v>
      </c>
      <c r="I130" s="449">
        <v>0</v>
      </c>
      <c r="J130" s="449">
        <v>0</v>
      </c>
      <c r="K130" s="449">
        <v>0</v>
      </c>
      <c r="L130" s="449">
        <v>2</v>
      </c>
      <c r="M130" s="449">
        <v>22</v>
      </c>
      <c r="N130" s="449">
        <v>3</v>
      </c>
    </row>
  </sheetData>
  <sheetProtection algorithmName="SHA-512" hashValue="XT5ihxrbOULhOgwWap1GjJSd6dfXJ26YMOJu7BjBmEeGjFuQ4hCTnGgmFqI1Zc4s2nwPsBWyXqKiIR+Y2YZ2VA==" saltValue="vwDtwUjulJKijvn/fpU8Aw==" spinCount="100000" sheet="1" objects="1" scenarios="1"/>
  <mergeCells count="2">
    <mergeCell ref="A60:F60"/>
    <mergeCell ref="A117:C117"/>
  </mergeCells>
  <phoneticPr fontId="32" type="noConversion"/>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7:V20"/>
  <sheetViews>
    <sheetView showGridLines="0" zoomScale="80" zoomScaleNormal="80" workbookViewId="0">
      <selection activeCell="A34" sqref="A34"/>
    </sheetView>
  </sheetViews>
  <sheetFormatPr defaultColWidth="9.25" defaultRowHeight="14"/>
  <cols>
    <col min="1" max="1" width="47.08203125" style="302" customWidth="1"/>
    <col min="2" max="2" width="19.33203125" style="302" customWidth="1"/>
    <col min="3" max="3" width="15.75" style="302" customWidth="1"/>
    <col min="4" max="4" width="31.33203125" style="302" customWidth="1"/>
    <col min="5" max="5" width="20.6640625" style="302" customWidth="1"/>
    <col min="6" max="6" width="19.75" style="302" customWidth="1"/>
    <col min="7" max="7" width="29.83203125" style="302" customWidth="1"/>
    <col min="8" max="14" width="15.75" style="302" customWidth="1"/>
    <col min="15" max="15" width="18.5" style="302" customWidth="1"/>
    <col min="16" max="16" width="19.33203125" style="302" customWidth="1"/>
    <col min="17" max="17" width="10.83203125" style="302" customWidth="1"/>
    <col min="18" max="18" width="15.83203125" style="302" customWidth="1"/>
    <col min="19" max="19" width="17" style="302" customWidth="1"/>
    <col min="20" max="20" width="11.75" style="302" customWidth="1"/>
    <col min="21" max="16384" width="9.25" style="302"/>
  </cols>
  <sheetData>
    <row r="7" spans="1:22" ht="18.5" thickBot="1">
      <c r="A7" s="297" t="s">
        <v>744</v>
      </c>
      <c r="B7" s="297"/>
      <c r="C7" s="298"/>
      <c r="D7" s="298"/>
      <c r="E7" s="299"/>
      <c r="F7" s="299"/>
      <c r="G7" s="299"/>
      <c r="H7" s="300"/>
      <c r="I7" s="300"/>
      <c r="J7" s="300"/>
      <c r="K7" s="300"/>
      <c r="L7" s="390"/>
      <c r="M7" s="390"/>
      <c r="N7" s="390"/>
      <c r="O7" s="390"/>
      <c r="P7" s="390"/>
      <c r="Q7" s="390"/>
      <c r="R7" s="390"/>
      <c r="S7" s="390"/>
      <c r="T7" s="390"/>
      <c r="U7" s="390"/>
      <c r="V7" s="390"/>
    </row>
    <row r="8" spans="1:22" ht="30" customHeight="1">
      <c r="A8" s="451" t="s">
        <v>466</v>
      </c>
      <c r="B8" s="452" t="s">
        <v>585</v>
      </c>
      <c r="C8" s="452" t="s">
        <v>461</v>
      </c>
      <c r="D8" s="453" t="s">
        <v>554</v>
      </c>
      <c r="E8" s="454" t="s">
        <v>555</v>
      </c>
      <c r="F8" s="454" t="s">
        <v>556</v>
      </c>
      <c r="G8" s="454" t="s">
        <v>557</v>
      </c>
      <c r="H8" s="447" t="s">
        <v>558</v>
      </c>
      <c r="I8" s="447" t="s">
        <v>559</v>
      </c>
      <c r="J8" s="447" t="s">
        <v>560</v>
      </c>
      <c r="K8" s="447" t="s">
        <v>561</v>
      </c>
      <c r="L8" s="447" t="s">
        <v>745</v>
      </c>
      <c r="M8" s="447" t="s">
        <v>631</v>
      </c>
      <c r="N8" s="447" t="s">
        <v>632</v>
      </c>
      <c r="O8" s="455" t="s">
        <v>746</v>
      </c>
      <c r="P8" s="447" t="s">
        <v>562</v>
      </c>
      <c r="Q8" s="447" t="s">
        <v>747</v>
      </c>
      <c r="R8" s="447" t="s">
        <v>748</v>
      </c>
      <c r="S8" s="447" t="s">
        <v>563</v>
      </c>
      <c r="T8" s="447" t="s">
        <v>564</v>
      </c>
      <c r="U8" s="447" t="s">
        <v>749</v>
      </c>
      <c r="V8" s="447" t="s">
        <v>750</v>
      </c>
    </row>
    <row r="9" spans="1:22" ht="15" customHeight="1">
      <c r="A9" s="456" t="s">
        <v>751</v>
      </c>
      <c r="B9" s="457">
        <v>31216929.970000003</v>
      </c>
      <c r="C9" s="458">
        <v>22056694.380000003</v>
      </c>
      <c r="D9" s="459">
        <v>3151911</v>
      </c>
      <c r="E9" s="459">
        <v>1091707</v>
      </c>
      <c r="F9" s="459">
        <v>1856595</v>
      </c>
      <c r="G9" s="459">
        <v>4216488</v>
      </c>
      <c r="H9" s="459">
        <v>2181862.7999999998</v>
      </c>
      <c r="I9" s="459">
        <v>3750738</v>
      </c>
      <c r="J9" s="459">
        <v>2939813.58</v>
      </c>
      <c r="K9" s="460">
        <v>803592</v>
      </c>
      <c r="L9" s="460">
        <v>1318666</v>
      </c>
      <c r="M9" s="460">
        <v>350985</v>
      </c>
      <c r="N9" s="460">
        <v>394336</v>
      </c>
      <c r="O9" s="461">
        <v>9160235.5899999999</v>
      </c>
      <c r="P9" s="460">
        <v>2261472</v>
      </c>
      <c r="Q9" s="460">
        <v>77911</v>
      </c>
      <c r="R9" s="460">
        <v>69910</v>
      </c>
      <c r="S9" s="460">
        <v>4739138</v>
      </c>
      <c r="T9" s="460">
        <v>1642682</v>
      </c>
      <c r="U9" s="460">
        <v>282296.59000000003</v>
      </c>
      <c r="V9" s="460">
        <v>86826</v>
      </c>
    </row>
    <row r="10" spans="1:22" ht="15" customHeight="1">
      <c r="A10" s="462" t="s">
        <v>752</v>
      </c>
      <c r="B10" s="463">
        <v>1</v>
      </c>
      <c r="C10" s="461">
        <v>1</v>
      </c>
      <c r="D10" s="460">
        <v>0</v>
      </c>
      <c r="E10" s="460">
        <v>0</v>
      </c>
      <c r="F10" s="460">
        <v>0</v>
      </c>
      <c r="G10" s="460">
        <v>0</v>
      </c>
      <c r="H10" s="460">
        <v>0</v>
      </c>
      <c r="I10" s="460">
        <v>0</v>
      </c>
      <c r="J10" s="460">
        <v>0</v>
      </c>
      <c r="K10" s="460">
        <v>1</v>
      </c>
      <c r="L10" s="460">
        <v>0</v>
      </c>
      <c r="M10" s="460">
        <v>0</v>
      </c>
      <c r="N10" s="460">
        <v>0</v>
      </c>
      <c r="O10" s="461">
        <v>0</v>
      </c>
      <c r="P10" s="460">
        <v>0</v>
      </c>
      <c r="Q10" s="460">
        <v>0</v>
      </c>
      <c r="R10" s="460">
        <v>0</v>
      </c>
      <c r="S10" s="460">
        <v>0</v>
      </c>
      <c r="T10" s="460">
        <v>0</v>
      </c>
      <c r="U10" s="460">
        <v>0</v>
      </c>
      <c r="V10" s="460">
        <v>0</v>
      </c>
    </row>
    <row r="11" spans="1:22" ht="14.5">
      <c r="A11" s="313" t="s">
        <v>753</v>
      </c>
      <c r="B11" s="463">
        <v>66</v>
      </c>
      <c r="C11" s="461">
        <v>59</v>
      </c>
      <c r="D11" s="460">
        <v>10</v>
      </c>
      <c r="E11" s="460">
        <v>1</v>
      </c>
      <c r="F11" s="460">
        <v>13</v>
      </c>
      <c r="G11" s="460">
        <v>3</v>
      </c>
      <c r="H11" s="460">
        <v>0</v>
      </c>
      <c r="I11" s="460">
        <v>20</v>
      </c>
      <c r="J11" s="460">
        <v>5</v>
      </c>
      <c r="K11" s="460">
        <v>1</v>
      </c>
      <c r="L11" s="460">
        <v>6</v>
      </c>
      <c r="M11" s="460">
        <v>0</v>
      </c>
      <c r="N11" s="460">
        <v>0</v>
      </c>
      <c r="O11" s="461">
        <v>7</v>
      </c>
      <c r="P11" s="460">
        <v>2</v>
      </c>
      <c r="Q11" s="460">
        <v>0</v>
      </c>
      <c r="R11" s="460">
        <v>0</v>
      </c>
      <c r="S11" s="460">
        <v>2</v>
      </c>
      <c r="T11" s="460">
        <v>3</v>
      </c>
      <c r="U11" s="460">
        <v>0</v>
      </c>
      <c r="V11" s="460">
        <v>0</v>
      </c>
    </row>
    <row r="12" spans="1:22" ht="14.5">
      <c r="A12" s="420" t="s">
        <v>754</v>
      </c>
      <c r="B12" s="463">
        <v>56</v>
      </c>
      <c r="C12" s="461">
        <v>31</v>
      </c>
      <c r="D12" s="460">
        <v>9</v>
      </c>
      <c r="E12" s="460">
        <v>1</v>
      </c>
      <c r="F12" s="460">
        <v>1</v>
      </c>
      <c r="G12" s="460">
        <v>0</v>
      </c>
      <c r="H12" s="460">
        <v>1</v>
      </c>
      <c r="I12" s="460">
        <v>12</v>
      </c>
      <c r="J12" s="460">
        <v>2</v>
      </c>
      <c r="K12" s="460">
        <v>4</v>
      </c>
      <c r="L12" s="460">
        <v>1</v>
      </c>
      <c r="M12" s="460">
        <v>0</v>
      </c>
      <c r="N12" s="460">
        <v>0</v>
      </c>
      <c r="O12" s="461">
        <v>25</v>
      </c>
      <c r="P12" s="460">
        <v>21</v>
      </c>
      <c r="Q12" s="460">
        <v>0</v>
      </c>
      <c r="R12" s="460">
        <v>1</v>
      </c>
      <c r="S12" s="460">
        <v>0</v>
      </c>
      <c r="T12" s="460">
        <v>3</v>
      </c>
      <c r="U12" s="460">
        <v>0</v>
      </c>
      <c r="V12" s="460">
        <v>0</v>
      </c>
    </row>
    <row r="13" spans="1:22" ht="14.5">
      <c r="A13" s="420" t="s">
        <v>755</v>
      </c>
      <c r="B13" s="463">
        <v>161</v>
      </c>
      <c r="C13" s="461">
        <v>110</v>
      </c>
      <c r="D13" s="460">
        <v>26</v>
      </c>
      <c r="E13" s="460">
        <v>4</v>
      </c>
      <c r="F13" s="460">
        <v>4</v>
      </c>
      <c r="G13" s="460">
        <v>6</v>
      </c>
      <c r="H13" s="460">
        <v>5</v>
      </c>
      <c r="I13" s="460">
        <v>47</v>
      </c>
      <c r="J13" s="460">
        <v>11</v>
      </c>
      <c r="K13" s="460">
        <v>3</v>
      </c>
      <c r="L13" s="460">
        <v>4</v>
      </c>
      <c r="M13" s="460">
        <v>0</v>
      </c>
      <c r="N13" s="460">
        <v>0</v>
      </c>
      <c r="O13" s="461">
        <v>51</v>
      </c>
      <c r="P13" s="460">
        <v>20</v>
      </c>
      <c r="Q13" s="460">
        <v>0</v>
      </c>
      <c r="R13" s="460">
        <v>0</v>
      </c>
      <c r="S13" s="460">
        <v>25</v>
      </c>
      <c r="T13" s="460">
        <v>3</v>
      </c>
      <c r="U13" s="460">
        <v>3</v>
      </c>
      <c r="V13" s="460">
        <v>0</v>
      </c>
    </row>
    <row r="14" spans="1:22" ht="28">
      <c r="A14" s="420" t="s">
        <v>756</v>
      </c>
      <c r="B14" s="464">
        <v>0.78162714986543558</v>
      </c>
      <c r="C14" s="465">
        <v>0.81607876909794663</v>
      </c>
      <c r="D14" s="466">
        <v>1.2056177982182872</v>
      </c>
      <c r="E14" s="466">
        <v>0.36639867656798025</v>
      </c>
      <c r="F14" s="466">
        <v>1.5081372081687174</v>
      </c>
      <c r="G14" s="466">
        <v>0.14229851952620284</v>
      </c>
      <c r="H14" s="466">
        <v>9.1664792121667782E-2</v>
      </c>
      <c r="I14" s="466">
        <v>1.7063308607532703</v>
      </c>
      <c r="J14" s="466">
        <v>0.47622067246862637</v>
      </c>
      <c r="K14" s="466">
        <v>1.244412587482205</v>
      </c>
      <c r="L14" s="466">
        <v>1.0616789998377147</v>
      </c>
      <c r="M14" s="466">
        <v>0</v>
      </c>
      <c r="N14" s="466">
        <v>0</v>
      </c>
      <c r="O14" s="465">
        <v>0.6986719868850011</v>
      </c>
      <c r="P14" s="466">
        <v>2.0340733822925952</v>
      </c>
      <c r="Q14" s="466">
        <v>0</v>
      </c>
      <c r="R14" s="466">
        <v>2.8608210556429694</v>
      </c>
      <c r="S14" s="466">
        <v>8.4403534988852405E-2</v>
      </c>
      <c r="T14" s="466">
        <v>0.73051266161070738</v>
      </c>
      <c r="U14" s="466">
        <v>0</v>
      </c>
      <c r="V14" s="466">
        <v>0</v>
      </c>
    </row>
    <row r="15" spans="1:22" ht="28.5">
      <c r="A15" s="420" t="s">
        <v>757</v>
      </c>
      <c r="B15" s="467">
        <v>3.9081357493271778</v>
      </c>
      <c r="C15" s="468">
        <v>4.0803938454897333</v>
      </c>
      <c r="D15" s="469">
        <v>6.0280889910914359</v>
      </c>
      <c r="E15" s="469">
        <v>1.8319933828399013</v>
      </c>
      <c r="F15" s="469">
        <v>7.5406860408435872</v>
      </c>
      <c r="G15" s="469">
        <v>0.71149259763101425</v>
      </c>
      <c r="H15" s="469">
        <v>0.45832396060833891</v>
      </c>
      <c r="I15" s="469">
        <v>8.5316543037663521</v>
      </c>
      <c r="J15" s="469">
        <v>2.3811033623431319</v>
      </c>
      <c r="K15" s="469">
        <v>6.2220629374110246</v>
      </c>
      <c r="L15" s="469">
        <v>5.3083949991885735</v>
      </c>
      <c r="M15" s="469">
        <v>0</v>
      </c>
      <c r="N15" s="469">
        <v>0</v>
      </c>
      <c r="O15" s="468">
        <v>3.4933599344250057</v>
      </c>
      <c r="P15" s="469">
        <v>10.170366911462976</v>
      </c>
      <c r="Q15" s="469">
        <v>0</v>
      </c>
      <c r="R15" s="469">
        <v>14.304105278214847</v>
      </c>
      <c r="S15" s="469">
        <v>0.42201767494426201</v>
      </c>
      <c r="T15" s="469"/>
      <c r="U15" s="469"/>
      <c r="V15" s="469"/>
    </row>
    <row r="16" spans="1:22" ht="21.75" customHeight="1">
      <c r="A16" s="759"/>
      <c r="B16" s="759"/>
      <c r="C16" s="759"/>
      <c r="D16" s="759"/>
      <c r="E16" s="314"/>
      <c r="F16" s="314"/>
      <c r="G16" s="314"/>
      <c r="H16" s="314"/>
      <c r="I16" s="314"/>
      <c r="J16" s="314"/>
      <c r="K16" s="314"/>
      <c r="L16" s="314"/>
      <c r="M16" s="314"/>
      <c r="N16" s="314"/>
      <c r="O16" s="314"/>
      <c r="P16" s="314"/>
    </row>
    <row r="18" spans="1:15" ht="18.5" thickBot="1">
      <c r="A18" s="297" t="s">
        <v>758</v>
      </c>
      <c r="B18" s="297"/>
      <c r="C18" s="298"/>
      <c r="D18" s="298"/>
      <c r="E18" s="299"/>
      <c r="F18" s="299"/>
      <c r="G18" s="299"/>
      <c r="H18" s="300"/>
      <c r="I18" s="300"/>
      <c r="J18" s="300"/>
      <c r="K18" s="300"/>
      <c r="L18" s="390"/>
      <c r="M18" s="390"/>
      <c r="N18" s="390"/>
      <c r="O18" s="390"/>
    </row>
    <row r="19" spans="1:15" ht="13.5" customHeight="1">
      <c r="A19" s="451"/>
      <c r="B19" s="453" t="s">
        <v>554</v>
      </c>
      <c r="C19" s="454" t="s">
        <v>555</v>
      </c>
      <c r="D19" s="454" t="s">
        <v>556</v>
      </c>
      <c r="E19" s="454" t="s">
        <v>557</v>
      </c>
      <c r="F19" s="447" t="s">
        <v>558</v>
      </c>
      <c r="G19" s="447" t="s">
        <v>559</v>
      </c>
      <c r="H19" s="447" t="s">
        <v>560</v>
      </c>
      <c r="I19" s="447" t="s">
        <v>561</v>
      </c>
      <c r="J19" s="447" t="s">
        <v>562</v>
      </c>
      <c r="K19" s="447" t="s">
        <v>747</v>
      </c>
      <c r="L19" s="447" t="s">
        <v>563</v>
      </c>
      <c r="M19" s="447" t="s">
        <v>564</v>
      </c>
      <c r="N19" s="447" t="s">
        <v>749</v>
      </c>
      <c r="O19" s="447" t="s">
        <v>750</v>
      </c>
    </row>
    <row r="20" spans="1:15" ht="43.5">
      <c r="A20" s="456" t="s">
        <v>759</v>
      </c>
      <c r="B20" s="459" t="s">
        <v>722</v>
      </c>
      <c r="C20" s="459" t="s">
        <v>722</v>
      </c>
      <c r="D20" s="459" t="s">
        <v>722</v>
      </c>
      <c r="E20" s="459" t="s">
        <v>722</v>
      </c>
      <c r="F20" s="459" t="s">
        <v>722</v>
      </c>
      <c r="G20" s="459" t="s">
        <v>722</v>
      </c>
      <c r="H20" s="459" t="s">
        <v>722</v>
      </c>
      <c r="I20" s="460" t="s">
        <v>722</v>
      </c>
      <c r="J20" s="460" t="s">
        <v>722</v>
      </c>
      <c r="K20" s="460" t="s">
        <v>722</v>
      </c>
      <c r="L20" s="460" t="s">
        <v>722</v>
      </c>
      <c r="M20" s="460" t="s">
        <v>722</v>
      </c>
      <c r="N20" s="460" t="s">
        <v>722</v>
      </c>
      <c r="O20" s="460" t="s">
        <v>722</v>
      </c>
    </row>
  </sheetData>
  <sheetProtection algorithmName="SHA-512" hashValue="e5zvDwzTlJ8b4Xbij8xBvxXpEmzOMNhyXdXlmScfLHiLsTpgD/1bGhclPBnWpbGBBspOtMrVoMprqbCwtPJF4A==" saltValue="Tg6WS6Knt2RqLi0JQ59lOw==" spinCount="100000" sheet="1" objects="1" scenarios="1"/>
  <mergeCells count="1">
    <mergeCell ref="A16:D16"/>
  </mergeCell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7:O73"/>
  <sheetViews>
    <sheetView showGridLines="0" zoomScale="80" zoomScaleNormal="80" workbookViewId="0">
      <selection activeCell="E72" sqref="E72"/>
    </sheetView>
  </sheetViews>
  <sheetFormatPr defaultColWidth="9.25" defaultRowHeight="14"/>
  <cols>
    <col min="1" max="1" width="50.33203125" style="302" customWidth="1"/>
    <col min="2" max="2" width="22.83203125" style="302" customWidth="1"/>
    <col min="3" max="10" width="15.75" style="302" customWidth="1"/>
    <col min="11" max="11" width="9.83203125" style="302" customWidth="1"/>
    <col min="12" max="12" width="14" style="302" customWidth="1"/>
    <col min="13" max="13" width="10.83203125" style="302" customWidth="1"/>
    <col min="14" max="14" width="11.5" style="302" customWidth="1"/>
    <col min="15" max="15" width="11.83203125" style="302" customWidth="1"/>
    <col min="16" max="16384" width="9.25" style="302"/>
  </cols>
  <sheetData>
    <row r="7" spans="1:15" ht="18.5" thickBot="1">
      <c r="A7" s="297" t="s">
        <v>760</v>
      </c>
      <c r="B7" s="297"/>
      <c r="C7" s="298"/>
      <c r="D7" s="298"/>
      <c r="E7" s="299"/>
      <c r="F7" s="299"/>
      <c r="G7" s="299"/>
      <c r="H7" s="300"/>
      <c r="I7" s="300"/>
      <c r="J7" s="300"/>
      <c r="K7" s="300"/>
      <c r="L7" s="300"/>
      <c r="M7" s="300"/>
      <c r="N7" s="300"/>
      <c r="O7" s="300"/>
    </row>
    <row r="8" spans="1:15" ht="27" customHeight="1">
      <c r="A8" s="470" t="s">
        <v>761</v>
      </c>
      <c r="B8" s="331" t="s">
        <v>585</v>
      </c>
      <c r="C8" s="331" t="s">
        <v>461</v>
      </c>
      <c r="D8" s="305" t="s">
        <v>554</v>
      </c>
      <c r="E8" s="471" t="s">
        <v>555</v>
      </c>
      <c r="F8" s="332" t="s">
        <v>556</v>
      </c>
      <c r="G8" s="332" t="s">
        <v>557</v>
      </c>
      <c r="H8" s="333" t="s">
        <v>558</v>
      </c>
      <c r="I8" s="333" t="s">
        <v>559</v>
      </c>
      <c r="J8" s="333" t="s">
        <v>560</v>
      </c>
      <c r="K8" s="333" t="s">
        <v>561</v>
      </c>
      <c r="L8" s="334" t="s">
        <v>746</v>
      </c>
      <c r="M8" s="333" t="s">
        <v>562</v>
      </c>
      <c r="N8" s="333" t="s">
        <v>563</v>
      </c>
      <c r="O8" s="333" t="s">
        <v>564</v>
      </c>
    </row>
    <row r="9" spans="1:15" ht="14.5">
      <c r="A9" s="472" t="s">
        <v>762</v>
      </c>
      <c r="B9" s="473">
        <v>12723525.131636698</v>
      </c>
      <c r="C9" s="474">
        <v>8090161.8672448033</v>
      </c>
      <c r="D9" s="376">
        <v>551854.2236860001</v>
      </c>
      <c r="E9" s="376">
        <v>190738.99811479999</v>
      </c>
      <c r="F9" s="376">
        <v>352290.33457399998</v>
      </c>
      <c r="G9" s="376">
        <v>430606.68908180005</v>
      </c>
      <c r="H9" s="376">
        <v>660638.58059999999</v>
      </c>
      <c r="I9" s="347">
        <v>3448967.1463190001</v>
      </c>
      <c r="J9" s="347">
        <v>1785643.587886113</v>
      </c>
      <c r="K9" s="347">
        <v>669422.30698309001</v>
      </c>
      <c r="L9" s="474">
        <v>4633363.2643918982</v>
      </c>
      <c r="M9" s="347">
        <v>261673.69131819817</v>
      </c>
      <c r="N9" s="347">
        <v>4036980.0302044214</v>
      </c>
      <c r="O9" s="347">
        <v>334709.54286927899</v>
      </c>
    </row>
    <row r="10" spans="1:15" ht="15.5">
      <c r="A10" s="475" t="s">
        <v>763</v>
      </c>
      <c r="B10" s="476">
        <v>11710685.366813999</v>
      </c>
      <c r="C10" s="477">
        <v>7574176.1120451996</v>
      </c>
      <c r="D10" s="376">
        <v>297250.924</v>
      </c>
      <c r="E10" s="376">
        <v>113281.36792879998</v>
      </c>
      <c r="F10" s="376">
        <v>335396.60080000001</v>
      </c>
      <c r="G10" s="376">
        <v>385770.21191640012</v>
      </c>
      <c r="H10" s="376">
        <v>627313</v>
      </c>
      <c r="I10" s="376">
        <v>3386751.554</v>
      </c>
      <c r="J10" s="376">
        <v>1761473.5319999999</v>
      </c>
      <c r="K10" s="376">
        <v>666938.92139999999</v>
      </c>
      <c r="L10" s="477">
        <v>4136509.2547687991</v>
      </c>
      <c r="M10" s="376">
        <v>79877.762041199996</v>
      </c>
      <c r="N10" s="376">
        <v>3774883.5693275994</v>
      </c>
      <c r="O10" s="376">
        <v>281747.92339999997</v>
      </c>
    </row>
    <row r="11" spans="1:15" ht="15.5">
      <c r="A11" s="475" t="s">
        <v>764</v>
      </c>
      <c r="B11" s="476">
        <v>54381.685708000012</v>
      </c>
      <c r="C11" s="477">
        <v>0</v>
      </c>
      <c r="D11" s="376" t="s">
        <v>576</v>
      </c>
      <c r="E11" s="376" t="s">
        <v>576</v>
      </c>
      <c r="F11" s="376" t="s">
        <v>576</v>
      </c>
      <c r="G11" s="376" t="s">
        <v>576</v>
      </c>
      <c r="H11" s="376" t="s">
        <v>576</v>
      </c>
      <c r="I11" s="376" t="s">
        <v>576</v>
      </c>
      <c r="J11" s="376" t="s">
        <v>576</v>
      </c>
      <c r="K11" s="376" t="s">
        <v>576</v>
      </c>
      <c r="L11" s="477">
        <v>54382</v>
      </c>
      <c r="M11" s="376">
        <v>54382</v>
      </c>
      <c r="N11" s="376">
        <v>0</v>
      </c>
      <c r="O11" s="376" t="s">
        <v>576</v>
      </c>
    </row>
    <row r="12" spans="1:15" ht="15.5">
      <c r="A12" s="475" t="s">
        <v>765</v>
      </c>
      <c r="B12" s="476">
        <v>120354.7768914</v>
      </c>
      <c r="C12" s="478">
        <v>46522.306574400005</v>
      </c>
      <c r="D12" s="479">
        <v>4805.8065620000007</v>
      </c>
      <c r="E12" s="479">
        <v>1192.2208159999998</v>
      </c>
      <c r="F12" s="479" t="s">
        <v>576</v>
      </c>
      <c r="G12" s="479">
        <v>13055.213227399998</v>
      </c>
      <c r="H12" s="480">
        <v>16387.580600000001</v>
      </c>
      <c r="I12" s="479">
        <v>6036.1392589999996</v>
      </c>
      <c r="J12" s="479">
        <v>5045.3461100000004</v>
      </c>
      <c r="K12" s="479" t="s">
        <v>576</v>
      </c>
      <c r="L12" s="481">
        <v>73832.470316999999</v>
      </c>
      <c r="M12" s="479">
        <v>6227.0842267999997</v>
      </c>
      <c r="N12" s="479">
        <v>67605.386090200001</v>
      </c>
      <c r="O12" s="479">
        <v>0</v>
      </c>
    </row>
    <row r="13" spans="1:15" ht="15.5">
      <c r="A13" s="482" t="s">
        <v>766</v>
      </c>
      <c r="B13" s="476">
        <v>17980.3315</v>
      </c>
      <c r="C13" s="477">
        <v>17980.3315</v>
      </c>
      <c r="D13" s="376" t="s">
        <v>576</v>
      </c>
      <c r="E13" s="376" t="s">
        <v>576</v>
      </c>
      <c r="F13" s="376" t="s">
        <v>576</v>
      </c>
      <c r="G13" s="376">
        <v>16719.3315</v>
      </c>
      <c r="H13" s="376">
        <v>1261</v>
      </c>
      <c r="I13" s="376" t="s">
        <v>576</v>
      </c>
      <c r="J13" s="376" t="s">
        <v>576</v>
      </c>
      <c r="K13" s="376" t="s">
        <v>576</v>
      </c>
      <c r="L13" s="477">
        <v>0</v>
      </c>
      <c r="M13" s="376" t="s">
        <v>576</v>
      </c>
      <c r="N13" s="376" t="s">
        <v>576</v>
      </c>
      <c r="O13" s="376" t="s">
        <v>576</v>
      </c>
    </row>
    <row r="14" spans="1:15" ht="15.5">
      <c r="A14" s="475" t="s">
        <v>767</v>
      </c>
      <c r="B14" s="476">
        <v>194381.0537919082</v>
      </c>
      <c r="C14" s="477">
        <v>7988.7727112029997</v>
      </c>
      <c r="D14" s="376" t="s">
        <v>576</v>
      </c>
      <c r="E14" s="376" t="s">
        <v>576</v>
      </c>
      <c r="F14" s="376">
        <v>7745.4177739999996</v>
      </c>
      <c r="G14" s="376" t="s">
        <v>576</v>
      </c>
      <c r="H14" s="376" t="s">
        <v>576</v>
      </c>
      <c r="I14" s="376">
        <v>196.60652999999999</v>
      </c>
      <c r="J14" s="376">
        <v>8.0472481130000002</v>
      </c>
      <c r="K14" s="376">
        <v>38.701159089999997</v>
      </c>
      <c r="L14" s="477">
        <v>186392</v>
      </c>
      <c r="M14" s="376">
        <v>3454</v>
      </c>
      <c r="N14" s="376">
        <v>135616</v>
      </c>
      <c r="O14" s="376">
        <v>47322</v>
      </c>
    </row>
    <row r="15" spans="1:15" ht="15.5">
      <c r="A15" s="483" t="s">
        <v>768</v>
      </c>
      <c r="B15" s="476">
        <v>8139.6039999999994</v>
      </c>
      <c r="C15" s="477">
        <v>8139.6039999999994</v>
      </c>
      <c r="D15" s="376" t="s">
        <v>576</v>
      </c>
      <c r="E15" s="376" t="s">
        <v>576</v>
      </c>
      <c r="F15" s="376" t="s">
        <v>576</v>
      </c>
      <c r="G15" s="376" t="s">
        <v>576</v>
      </c>
      <c r="H15" s="376" t="s">
        <v>576</v>
      </c>
      <c r="I15" s="376">
        <v>7810.3959999999997</v>
      </c>
      <c r="J15" s="376" t="s">
        <v>576</v>
      </c>
      <c r="K15" s="376">
        <v>329.20800000000003</v>
      </c>
      <c r="L15" s="477">
        <v>0</v>
      </c>
      <c r="M15" s="376" t="s">
        <v>576</v>
      </c>
      <c r="N15" s="376" t="s">
        <v>576</v>
      </c>
      <c r="O15" s="376" t="s">
        <v>576</v>
      </c>
    </row>
    <row r="16" spans="1:15" ht="15.5">
      <c r="A16" s="484" t="s">
        <v>769</v>
      </c>
      <c r="B16" s="476">
        <v>430855.71008187253</v>
      </c>
      <c r="C16" s="477">
        <v>315932.17910999997</v>
      </c>
      <c r="D16" s="376">
        <v>242736.69605999999</v>
      </c>
      <c r="E16" s="376">
        <v>73195.483049999995</v>
      </c>
      <c r="F16" s="480" t="s">
        <v>576</v>
      </c>
      <c r="G16" s="480" t="s">
        <v>576</v>
      </c>
      <c r="H16" s="480" t="s">
        <v>576</v>
      </c>
      <c r="I16" s="480" t="s">
        <v>576</v>
      </c>
      <c r="J16" s="480" t="s">
        <v>576</v>
      </c>
      <c r="K16" s="480" t="s">
        <v>576</v>
      </c>
      <c r="L16" s="478">
        <v>114924</v>
      </c>
      <c r="M16" s="480">
        <v>114924</v>
      </c>
      <c r="N16" s="480" t="s">
        <v>576</v>
      </c>
      <c r="O16" s="480" t="s">
        <v>576</v>
      </c>
    </row>
    <row r="17" spans="1:15" ht="15.5">
      <c r="A17" s="485" t="s">
        <v>770</v>
      </c>
      <c r="B17" s="476">
        <v>186746.60284952162</v>
      </c>
      <c r="C17" s="477">
        <v>119422.561304</v>
      </c>
      <c r="D17" s="376">
        <v>7060.7970640000021</v>
      </c>
      <c r="E17" s="376">
        <v>3069.92632</v>
      </c>
      <c r="F17" s="480">
        <v>9148.3160000000007</v>
      </c>
      <c r="G17" s="480">
        <v>15061.932438000002</v>
      </c>
      <c r="H17" s="480">
        <v>15677</v>
      </c>
      <c r="I17" s="480">
        <v>48172.450530000002</v>
      </c>
      <c r="J17" s="480">
        <v>19116.662528000001</v>
      </c>
      <c r="K17" s="480">
        <v>2115.476424</v>
      </c>
      <c r="L17" s="478">
        <v>67324.041545521599</v>
      </c>
      <c r="M17" s="480">
        <v>2809.2968263255812</v>
      </c>
      <c r="N17" s="480">
        <v>58875.45505291695</v>
      </c>
      <c r="O17" s="480">
        <v>5639.2896662790699</v>
      </c>
    </row>
    <row r="18" spans="1:15" ht="14.5">
      <c r="A18" s="486" t="s">
        <v>771</v>
      </c>
      <c r="B18" s="487">
        <v>2433511738.6649542</v>
      </c>
      <c r="C18" s="477">
        <v>1329898018.9808002</v>
      </c>
      <c r="D18" s="488">
        <v>433955755.5</v>
      </c>
      <c r="E18" s="488">
        <v>168970256.90000004</v>
      </c>
      <c r="F18" s="488">
        <v>264290730</v>
      </c>
      <c r="G18" s="488">
        <v>127046831.88080001</v>
      </c>
      <c r="H18" s="488">
        <v>22518402</v>
      </c>
      <c r="I18" s="488">
        <v>152893779.19999999</v>
      </c>
      <c r="J18" s="488">
        <v>115488585.5</v>
      </c>
      <c r="K18" s="488">
        <v>44733678</v>
      </c>
      <c r="L18" s="477">
        <v>1103613719.6841543</v>
      </c>
      <c r="M18" s="488">
        <v>161640209.38099998</v>
      </c>
      <c r="N18" s="488">
        <v>797331525.29315424</v>
      </c>
      <c r="O18" s="488">
        <v>144641985.00999999</v>
      </c>
    </row>
    <row r="19" spans="1:15" ht="14.5">
      <c r="A19" s="486" t="s">
        <v>772</v>
      </c>
      <c r="B19" s="487">
        <v>8760635.2506856341</v>
      </c>
      <c r="C19" s="477">
        <v>4787631.5359698692</v>
      </c>
      <c r="D19" s="488">
        <v>1562239.4700084238</v>
      </c>
      <c r="E19" s="488">
        <v>608292.4382060495</v>
      </c>
      <c r="F19" s="488">
        <v>951445.86684330646</v>
      </c>
      <c r="G19" s="488">
        <v>457368.2288762969</v>
      </c>
      <c r="H19" s="488">
        <v>81066.182347054113</v>
      </c>
      <c r="I19" s="488">
        <v>550417.16478626814</v>
      </c>
      <c r="J19" s="488">
        <v>415758.57519313984</v>
      </c>
      <c r="K19" s="488">
        <v>161041.11196711042</v>
      </c>
      <c r="L19" s="477">
        <v>3973006.2124579852</v>
      </c>
      <c r="M19" s="488">
        <v>581904.28824816935</v>
      </c>
      <c r="N19" s="488">
        <v>2870391.1947423993</v>
      </c>
      <c r="O19" s="488">
        <v>520710.72946741636</v>
      </c>
    </row>
    <row r="20" spans="1:15" ht="14.5">
      <c r="A20" s="313" t="s">
        <v>773</v>
      </c>
      <c r="B20" s="476">
        <v>988972507.57149017</v>
      </c>
      <c r="C20" s="477">
        <v>637454952.50400019</v>
      </c>
      <c r="D20" s="376">
        <v>433955755.5</v>
      </c>
      <c r="E20" s="376">
        <v>168970256.90000004</v>
      </c>
      <c r="F20" s="376">
        <v>20826109.524</v>
      </c>
      <c r="G20" s="479">
        <v>13702830.58</v>
      </c>
      <c r="H20" s="376">
        <v>0</v>
      </c>
      <c r="I20" s="376">
        <v>0</v>
      </c>
      <c r="J20" s="376">
        <v>0</v>
      </c>
      <c r="K20" s="376">
        <v>0</v>
      </c>
      <c r="L20" s="477">
        <v>351517555.06748998</v>
      </c>
      <c r="M20" s="376">
        <v>53179628.799999997</v>
      </c>
      <c r="N20" s="376">
        <v>262322072</v>
      </c>
      <c r="O20" s="376">
        <v>36015854.26749</v>
      </c>
    </row>
    <row r="21" spans="1:15" ht="14.5">
      <c r="A21" s="313" t="s">
        <v>774</v>
      </c>
      <c r="B21" s="476">
        <v>136215442.24199998</v>
      </c>
      <c r="C21" s="477">
        <v>136215442.24199998</v>
      </c>
      <c r="D21" s="376">
        <v>0</v>
      </c>
      <c r="E21" s="314">
        <v>0</v>
      </c>
      <c r="F21" s="376">
        <v>136215442.24199998</v>
      </c>
      <c r="G21" s="376">
        <v>0</v>
      </c>
      <c r="H21" s="376">
        <v>0</v>
      </c>
      <c r="I21" s="376">
        <v>0</v>
      </c>
      <c r="J21" s="376">
        <v>0</v>
      </c>
      <c r="K21" s="376">
        <v>0</v>
      </c>
      <c r="L21" s="477">
        <v>0</v>
      </c>
      <c r="M21" s="376">
        <v>0</v>
      </c>
      <c r="N21" s="376">
        <v>0</v>
      </c>
      <c r="O21" s="376">
        <v>0</v>
      </c>
    </row>
    <row r="22" spans="1:15" ht="14.5">
      <c r="A22" s="489" t="s">
        <v>775</v>
      </c>
      <c r="B22" s="490">
        <v>971356554.25066423</v>
      </c>
      <c r="C22" s="491">
        <v>219260389.634</v>
      </c>
      <c r="D22" s="492">
        <v>0</v>
      </c>
      <c r="E22" s="492">
        <v>0</v>
      </c>
      <c r="F22" s="492">
        <v>107249178.234</v>
      </c>
      <c r="G22" s="492">
        <v>112011211.40000001</v>
      </c>
      <c r="H22" s="492">
        <v>0</v>
      </c>
      <c r="I22" s="492">
        <v>0</v>
      </c>
      <c r="J22" s="492">
        <v>0</v>
      </c>
      <c r="K22" s="492">
        <v>0</v>
      </c>
      <c r="L22" s="491">
        <v>752096164.61666417</v>
      </c>
      <c r="M22" s="492">
        <v>108460580.58099999</v>
      </c>
      <c r="N22" s="492">
        <v>535009453.29315424</v>
      </c>
      <c r="O22" s="492">
        <v>108626130.74250999</v>
      </c>
    </row>
    <row r="23" spans="1:15" ht="14.5">
      <c r="A23" s="489" t="s">
        <v>776</v>
      </c>
      <c r="B23" s="490">
        <v>336967234.60079998</v>
      </c>
      <c r="C23" s="491">
        <v>336967234.60079998</v>
      </c>
      <c r="D23" s="492">
        <v>0</v>
      </c>
      <c r="E23" s="492">
        <v>0</v>
      </c>
      <c r="F23" s="492">
        <v>0</v>
      </c>
      <c r="G23" s="492">
        <v>1332789.9008000002</v>
      </c>
      <c r="H23" s="492">
        <v>22518402</v>
      </c>
      <c r="I23" s="492">
        <v>152893779.19999999</v>
      </c>
      <c r="J23" s="492">
        <v>115488585.5</v>
      </c>
      <c r="K23" s="492">
        <v>44733678</v>
      </c>
      <c r="L23" s="491">
        <v>0</v>
      </c>
      <c r="M23" s="492">
        <v>0</v>
      </c>
      <c r="N23" s="492">
        <v>0</v>
      </c>
      <c r="O23" s="492">
        <v>0</v>
      </c>
    </row>
    <row r="24" spans="1:15" ht="14.5">
      <c r="A24" s="489" t="s">
        <v>777</v>
      </c>
      <c r="B24" s="493">
        <v>0.40639726197254716</v>
      </c>
      <c r="C24" s="494">
        <v>0.47932619148687006</v>
      </c>
      <c r="D24" s="495">
        <v>1</v>
      </c>
      <c r="E24" s="495">
        <v>1</v>
      </c>
      <c r="F24" s="495">
        <v>7.8799999999999995E-2</v>
      </c>
      <c r="G24" s="495">
        <v>0.109</v>
      </c>
      <c r="H24" s="495">
        <v>0</v>
      </c>
      <c r="I24" s="495">
        <v>0</v>
      </c>
      <c r="J24" s="495">
        <v>0</v>
      </c>
      <c r="K24" s="495">
        <v>0</v>
      </c>
      <c r="L24" s="494">
        <v>0.31851502821847083</v>
      </c>
      <c r="M24" s="495">
        <v>0.32899999946579506</v>
      </c>
      <c r="N24" s="495">
        <v>0.32900000022393727</v>
      </c>
      <c r="O24" s="495">
        <v>0.24900000000000003</v>
      </c>
    </row>
    <row r="25" spans="1:15" ht="15" thickBot="1">
      <c r="A25" s="397" t="s">
        <v>778</v>
      </c>
      <c r="B25" s="496">
        <v>5.5974844944339151E-2</v>
      </c>
      <c r="C25" s="497">
        <v>0.10242547947126955</v>
      </c>
      <c r="D25" s="434">
        <v>0</v>
      </c>
      <c r="E25" s="434">
        <v>0</v>
      </c>
      <c r="F25" s="434">
        <v>0.51539999999999997</v>
      </c>
      <c r="G25" s="434">
        <v>0</v>
      </c>
      <c r="H25" s="434">
        <v>0</v>
      </c>
      <c r="I25" s="434">
        <v>0</v>
      </c>
      <c r="J25" s="434">
        <v>0</v>
      </c>
      <c r="K25" s="434">
        <v>0</v>
      </c>
      <c r="L25" s="497">
        <v>0</v>
      </c>
      <c r="M25" s="434">
        <v>0</v>
      </c>
      <c r="N25" s="434">
        <v>0</v>
      </c>
      <c r="O25" s="434">
        <v>0</v>
      </c>
    </row>
    <row r="26" spans="1:15" ht="15" thickBot="1">
      <c r="A26" s="498" t="s">
        <v>779</v>
      </c>
      <c r="B26" s="499">
        <v>20275879.845770985</v>
      </c>
      <c r="C26" s="500">
        <v>11664709.865900001</v>
      </c>
      <c r="D26" s="501">
        <v>2114093.6936944239</v>
      </c>
      <c r="E26" s="501">
        <v>799031.43632084946</v>
      </c>
      <c r="F26" s="501">
        <v>1303736.2014173064</v>
      </c>
      <c r="G26" s="501">
        <v>883176.912699259</v>
      </c>
      <c r="H26" s="501">
        <v>660638.58059999999</v>
      </c>
      <c r="I26" s="501">
        <v>3448967.1463190001</v>
      </c>
      <c r="J26" s="501">
        <v>1785643.587886113</v>
      </c>
      <c r="K26" s="501">
        <v>669422.30698309001</v>
      </c>
      <c r="L26" s="502">
        <v>8636977.0914051309</v>
      </c>
      <c r="M26" s="501">
        <v>873529.07252842153</v>
      </c>
      <c r="N26" s="501">
        <v>6908027.371628318</v>
      </c>
      <c r="O26" s="501">
        <v>855420.64724839071</v>
      </c>
    </row>
    <row r="27" spans="1:15" ht="14.25" customHeight="1">
      <c r="A27" s="503" t="s">
        <v>780</v>
      </c>
      <c r="I27" s="245"/>
    </row>
    <row r="28" spans="1:15" ht="14.25" customHeight="1">
      <c r="A28" s="503"/>
    </row>
    <row r="29" spans="1:15" ht="18.5" thickBot="1">
      <c r="A29" s="297" t="s">
        <v>478</v>
      </c>
      <c r="B29" s="297"/>
      <c r="C29" s="298"/>
      <c r="D29" s="298"/>
      <c r="E29" s="299"/>
      <c r="F29" s="299"/>
      <c r="G29" s="299"/>
      <c r="H29" s="300"/>
      <c r="I29" s="300"/>
      <c r="J29" s="300"/>
      <c r="K29" s="300"/>
      <c r="L29" s="300"/>
      <c r="M29" s="300"/>
      <c r="N29" s="300"/>
      <c r="O29" s="300"/>
    </row>
    <row r="30" spans="1:15" ht="15" customHeight="1">
      <c r="A30" s="470" t="s">
        <v>781</v>
      </c>
      <c r="B30" s="331" t="s">
        <v>585</v>
      </c>
      <c r="C30" s="331" t="s">
        <v>461</v>
      </c>
      <c r="D30" s="305" t="s">
        <v>554</v>
      </c>
      <c r="E30" s="471" t="s">
        <v>555</v>
      </c>
      <c r="F30" s="332" t="s">
        <v>556</v>
      </c>
      <c r="G30" s="332" t="s">
        <v>557</v>
      </c>
      <c r="H30" s="333" t="s">
        <v>558</v>
      </c>
      <c r="I30" s="333" t="s">
        <v>559</v>
      </c>
      <c r="J30" s="333" t="s">
        <v>560</v>
      </c>
      <c r="K30" s="333" t="s">
        <v>561</v>
      </c>
      <c r="L30" s="334" t="s">
        <v>746</v>
      </c>
      <c r="M30" s="333" t="s">
        <v>562</v>
      </c>
      <c r="N30" s="333" t="s">
        <v>563</v>
      </c>
      <c r="O30" s="333" t="s">
        <v>564</v>
      </c>
    </row>
    <row r="31" spans="1:15" s="509" customFormat="1" ht="15.65" customHeight="1">
      <c r="A31" s="504" t="s">
        <v>479</v>
      </c>
      <c r="B31" s="505">
        <v>52.432691457689323</v>
      </c>
      <c r="C31" s="506">
        <v>62.384478141771957</v>
      </c>
      <c r="D31" s="507">
        <v>146.54112670548713</v>
      </c>
      <c r="E31" s="507">
        <v>58.801121837534886</v>
      </c>
      <c r="F31" s="507">
        <v>128.80179909723489</v>
      </c>
      <c r="G31" s="507">
        <v>66.885164643109661</v>
      </c>
      <c r="H31" s="507">
        <v>3.7416294623385413</v>
      </c>
      <c r="I31" s="507">
        <v>42.821499676094966</v>
      </c>
      <c r="J31" s="507">
        <v>67.344524028335314</v>
      </c>
      <c r="K31" s="507">
        <v>196.42519726529054</v>
      </c>
      <c r="L31" s="508">
        <v>43.978596433297056</v>
      </c>
      <c r="M31" s="507">
        <v>487.28640363263639</v>
      </c>
      <c r="N31" s="507">
        <v>33.105282481282295</v>
      </c>
      <c r="O31" s="507">
        <v>213.36773124354625</v>
      </c>
    </row>
    <row r="32" spans="1:15" ht="15" customHeight="1">
      <c r="A32" s="462" t="s">
        <v>782</v>
      </c>
      <c r="B32" s="510">
        <v>0.43686611579954016</v>
      </c>
      <c r="C32" s="511">
        <v>0.54740750668439397</v>
      </c>
      <c r="D32" s="469">
        <v>0.71390151624557929</v>
      </c>
      <c r="E32" s="469">
        <v>0.27806044508134237</v>
      </c>
      <c r="F32" s="469">
        <v>0.63537441623754287</v>
      </c>
      <c r="G32" s="469">
        <v>0.46748390107282001</v>
      </c>
      <c r="H32" s="469">
        <v>0.10977087881859801</v>
      </c>
      <c r="I32" s="469">
        <v>0.96596438593991696</v>
      </c>
      <c r="J32" s="469">
        <v>1.0412571683150385</v>
      </c>
      <c r="K32" s="469">
        <v>2.9394276210183148</v>
      </c>
      <c r="L32" s="512">
        <v>0.34418032607935134</v>
      </c>
      <c r="M32" s="469">
        <v>2.6333722398095398</v>
      </c>
      <c r="N32" s="469">
        <v>0.28682196836767798</v>
      </c>
      <c r="O32" s="469">
        <v>1.2618684868688461</v>
      </c>
    </row>
    <row r="33" spans="1:15">
      <c r="D33" s="479"/>
      <c r="E33" s="479"/>
      <c r="F33" s="479"/>
      <c r="G33" s="479"/>
      <c r="H33" s="314"/>
      <c r="I33" s="479"/>
      <c r="J33" s="479"/>
      <c r="K33" s="479"/>
      <c r="L33" s="314"/>
      <c r="M33" s="479"/>
      <c r="N33" s="479"/>
      <c r="O33" s="479"/>
    </row>
    <row r="34" spans="1:15" ht="18.5" thickBot="1">
      <c r="A34" s="297" t="s">
        <v>783</v>
      </c>
      <c r="B34" s="513"/>
      <c r="C34" s="298"/>
      <c r="D34" s="298"/>
      <c r="E34" s="299"/>
      <c r="F34" s="299"/>
      <c r="G34" s="299"/>
      <c r="H34" s="300"/>
      <c r="I34" s="300"/>
      <c r="J34" s="300"/>
      <c r="K34" s="300"/>
      <c r="L34" s="300"/>
      <c r="M34" s="300"/>
      <c r="N34" s="300"/>
      <c r="O34" s="300"/>
    </row>
    <row r="35" spans="1:15" ht="29">
      <c r="A35" s="470" t="s">
        <v>784</v>
      </c>
      <c r="B35" s="331" t="s">
        <v>585</v>
      </c>
      <c r="C35" s="331" t="s">
        <v>461</v>
      </c>
      <c r="D35" s="305" t="s">
        <v>554</v>
      </c>
      <c r="E35" s="471" t="s">
        <v>555</v>
      </c>
      <c r="F35" s="332" t="s">
        <v>556</v>
      </c>
      <c r="G35" s="332" t="s">
        <v>557</v>
      </c>
      <c r="H35" s="333" t="s">
        <v>558</v>
      </c>
      <c r="I35" s="333" t="s">
        <v>559</v>
      </c>
      <c r="J35" s="333" t="s">
        <v>560</v>
      </c>
      <c r="K35" s="333" t="s">
        <v>561</v>
      </c>
      <c r="L35" s="334" t="s">
        <v>746</v>
      </c>
      <c r="M35" s="333" t="s">
        <v>562</v>
      </c>
      <c r="N35" s="333" t="s">
        <v>563</v>
      </c>
      <c r="O35" s="333" t="s">
        <v>564</v>
      </c>
    </row>
    <row r="36" spans="1:15" ht="16.5">
      <c r="A36" s="456" t="s">
        <v>785</v>
      </c>
      <c r="B36" s="473">
        <v>890475.11275629525</v>
      </c>
      <c r="C36" s="514">
        <v>568699.11275629525</v>
      </c>
      <c r="D36" s="706">
        <v>35820</v>
      </c>
      <c r="E36" s="515">
        <v>12638.901984833599</v>
      </c>
      <c r="F36" s="706">
        <v>25430</v>
      </c>
      <c r="G36" s="706">
        <v>29599.210771461636</v>
      </c>
      <c r="H36" s="706">
        <v>46396</v>
      </c>
      <c r="I36" s="706">
        <v>244075</v>
      </c>
      <c r="J36" s="707">
        <v>127580</v>
      </c>
      <c r="K36" s="707">
        <v>47160</v>
      </c>
      <c r="L36" s="477">
        <v>321776</v>
      </c>
      <c r="M36" s="707">
        <v>16584</v>
      </c>
      <c r="N36" s="707">
        <v>282082</v>
      </c>
      <c r="O36" s="707">
        <v>23110</v>
      </c>
    </row>
    <row r="37" spans="1:15" ht="16.5">
      <c r="A37" s="456" t="s">
        <v>786</v>
      </c>
      <c r="B37" s="476">
        <v>293428.46300620004</v>
      </c>
      <c r="C37" s="514">
        <v>122910.46300620001</v>
      </c>
      <c r="D37" s="707">
        <v>216.97787774999998</v>
      </c>
      <c r="E37" s="376">
        <v>84.485128450000019</v>
      </c>
      <c r="F37" s="707">
        <v>61424</v>
      </c>
      <c r="G37" s="707">
        <v>61185</v>
      </c>
      <c r="H37" s="707">
        <v>0</v>
      </c>
      <c r="I37" s="707">
        <v>0</v>
      </c>
      <c r="J37" s="707">
        <v>0</v>
      </c>
      <c r="K37" s="707">
        <v>0</v>
      </c>
      <c r="L37" s="477">
        <v>170518</v>
      </c>
      <c r="M37" s="707">
        <v>4849</v>
      </c>
      <c r="N37" s="707">
        <v>23920</v>
      </c>
      <c r="O37" s="707">
        <v>141749</v>
      </c>
    </row>
    <row r="38" spans="1:15" ht="14.5">
      <c r="A38" s="456" t="s">
        <v>787</v>
      </c>
      <c r="B38" s="516">
        <v>1</v>
      </c>
      <c r="C38" s="517">
        <v>0.58417691562262108</v>
      </c>
      <c r="D38" s="708">
        <v>3.043912344244128E-2</v>
      </c>
      <c r="E38" s="518">
        <v>1.0746975357194164E-2</v>
      </c>
      <c r="F38" s="708">
        <v>7.3362367218963706E-2</v>
      </c>
      <c r="G38" s="708">
        <v>7.6681893126469711E-2</v>
      </c>
      <c r="H38" s="708">
        <v>3.918898829634835E-2</v>
      </c>
      <c r="I38" s="708">
        <v>0.20616114144390085</v>
      </c>
      <c r="J38" s="708">
        <v>0.10776211584723086</v>
      </c>
      <c r="K38" s="708">
        <v>3.9834310890072167E-2</v>
      </c>
      <c r="L38" s="326">
        <v>0.41582341135767764</v>
      </c>
      <c r="M38" s="708">
        <v>1.8104508473660026E-2</v>
      </c>
      <c r="N38" s="708">
        <v>0.25846859204800388</v>
      </c>
      <c r="O38" s="708">
        <v>0.13925031083601372</v>
      </c>
    </row>
    <row r="39" spans="1:15" ht="14.5">
      <c r="A39" s="519" t="s">
        <v>788</v>
      </c>
      <c r="B39" s="520">
        <v>1183903.5757624954</v>
      </c>
      <c r="C39" s="477">
        <v>691609.38711328362</v>
      </c>
      <c r="D39" s="488">
        <v>36037</v>
      </c>
      <c r="E39" s="488">
        <v>12723.387113283599</v>
      </c>
      <c r="F39" s="488">
        <v>86854</v>
      </c>
      <c r="G39" s="488">
        <v>90784</v>
      </c>
      <c r="H39" s="488">
        <v>46396</v>
      </c>
      <c r="I39" s="488">
        <v>244075</v>
      </c>
      <c r="J39" s="488">
        <v>127580</v>
      </c>
      <c r="K39" s="488">
        <v>47160</v>
      </c>
      <c r="L39" s="477">
        <v>492295</v>
      </c>
      <c r="M39" s="488">
        <v>21434</v>
      </c>
      <c r="N39" s="488">
        <v>306002</v>
      </c>
      <c r="O39" s="488">
        <v>164859</v>
      </c>
    </row>
    <row r="40" spans="1:15" ht="14.5">
      <c r="A40" s="313" t="s">
        <v>789</v>
      </c>
      <c r="B40" s="510">
        <v>2.5508506869855931E-2</v>
      </c>
      <c r="C40" s="521">
        <v>3.2442856577889104E-2</v>
      </c>
      <c r="D40" s="709">
        <v>1.2169218903436436E-2</v>
      </c>
      <c r="E40" s="522">
        <v>4.4276989901073536E-3</v>
      </c>
      <c r="F40" s="709">
        <v>4.2328202199113221E-2</v>
      </c>
      <c r="G40" s="709">
        <v>4.7794208616371771E-2</v>
      </c>
      <c r="H40" s="709">
        <v>7.7091012290596362E-3</v>
      </c>
      <c r="I40" s="709">
        <v>6.8358945590396389E-2</v>
      </c>
      <c r="J40" s="709">
        <v>7.4395355509268221E-2</v>
      </c>
      <c r="K40" s="709">
        <v>0.20707915640272417</v>
      </c>
      <c r="L40" s="511">
        <v>1.9617772726970201E-2</v>
      </c>
      <c r="M40" s="709">
        <v>6.4615709268498564E-2</v>
      </c>
      <c r="N40" s="709">
        <v>1.2705232802770155E-2</v>
      </c>
      <c r="O40" s="709">
        <v>0.24319073609676944</v>
      </c>
    </row>
    <row r="41" spans="1:15" ht="14.5">
      <c r="A41" s="313" t="s">
        <v>790</v>
      </c>
      <c r="B41" s="510">
        <v>0.37445987536887471</v>
      </c>
      <c r="C41" s="521">
        <v>0.40000242167831218</v>
      </c>
      <c r="D41" s="709">
        <v>9.4900640974998285E-2</v>
      </c>
      <c r="E41" s="522">
        <v>9.4913109839269538E-2</v>
      </c>
      <c r="F41" s="709">
        <v>0.36304129744189934</v>
      </c>
      <c r="G41" s="709">
        <v>0.64969620633637004</v>
      </c>
      <c r="H41" s="709">
        <v>0.73031214091202445</v>
      </c>
      <c r="I41" s="709">
        <v>0.75144392995246423</v>
      </c>
      <c r="J41" s="709">
        <v>0.32571926053200645</v>
      </c>
      <c r="K41" s="709">
        <v>0.83871311956463745</v>
      </c>
      <c r="L41" s="511">
        <v>0.34363336467457806</v>
      </c>
      <c r="M41" s="709">
        <v>0.10197343381289488</v>
      </c>
      <c r="N41" s="709">
        <v>0.4292812812138761</v>
      </c>
      <c r="O41" s="709">
        <v>0.3235060370760654</v>
      </c>
    </row>
    <row r="42" spans="1:15" ht="14.5">
      <c r="B42" s="523"/>
      <c r="C42" s="523"/>
      <c r="D42" s="524"/>
      <c r="E42" s="524"/>
      <c r="F42" s="524"/>
      <c r="G42" s="524"/>
      <c r="H42" s="524"/>
      <c r="I42" s="524"/>
      <c r="J42" s="524"/>
      <c r="K42" s="524"/>
      <c r="L42" s="525"/>
      <c r="M42" s="524"/>
      <c r="N42" s="524"/>
      <c r="O42" s="524"/>
    </row>
    <row r="43" spans="1:15" ht="18.5" thickBot="1">
      <c r="A43" s="297" t="s">
        <v>791</v>
      </c>
      <c r="B43" s="526"/>
      <c r="C43" s="526"/>
      <c r="D43" s="526"/>
    </row>
    <row r="44" spans="1:15" ht="29">
      <c r="A44" s="527" t="s">
        <v>792</v>
      </c>
      <c r="B44" s="528" t="s">
        <v>585</v>
      </c>
      <c r="C44" s="331" t="s">
        <v>461</v>
      </c>
      <c r="D44" s="334" t="s">
        <v>746</v>
      </c>
      <c r="F44" s="529"/>
      <c r="G44" s="301"/>
      <c r="H44" s="301"/>
      <c r="I44" s="301"/>
      <c r="J44" s="301"/>
      <c r="K44" s="301"/>
      <c r="L44" s="301"/>
      <c r="M44" s="301"/>
      <c r="N44" s="301"/>
    </row>
    <row r="45" spans="1:15" ht="18">
      <c r="A45" s="530" t="s">
        <v>793</v>
      </c>
      <c r="B45" s="531"/>
      <c r="C45" s="532"/>
      <c r="D45" s="533"/>
      <c r="F45" s="529"/>
      <c r="G45" s="301"/>
      <c r="H45" s="301"/>
      <c r="I45" s="301"/>
      <c r="J45" s="301"/>
      <c r="K45" s="301"/>
      <c r="L45" s="301"/>
      <c r="M45" s="301"/>
      <c r="N45" s="301"/>
    </row>
    <row r="46" spans="1:15" ht="14.5">
      <c r="A46" s="534" t="s">
        <v>794</v>
      </c>
      <c r="B46" s="535">
        <f t="shared" ref="B46:B54" si="0">SUM(C46:D46)</f>
        <v>1565539.7709496906</v>
      </c>
      <c r="C46" s="536">
        <v>850458.40496165166</v>
      </c>
      <c r="D46" s="536">
        <v>715081.36598803883</v>
      </c>
      <c r="F46" s="537"/>
      <c r="G46" s="538"/>
      <c r="H46" s="538"/>
      <c r="I46" s="538"/>
      <c r="J46" s="538"/>
      <c r="K46" s="539"/>
      <c r="L46" s="538"/>
      <c r="M46" s="538"/>
      <c r="N46" s="538"/>
    </row>
    <row r="47" spans="1:15" ht="14.5">
      <c r="A47" s="540" t="s">
        <v>795</v>
      </c>
      <c r="B47" s="535">
        <f t="shared" si="0"/>
        <v>115102.48792275993</v>
      </c>
      <c r="C47" s="541">
        <v>79547.889769432237</v>
      </c>
      <c r="D47" s="541">
        <v>35554.598153327686</v>
      </c>
      <c r="F47" s="524"/>
      <c r="G47" s="524"/>
      <c r="H47" s="524"/>
      <c r="I47" s="524"/>
      <c r="J47" s="524"/>
      <c r="K47" s="525"/>
      <c r="L47" s="524"/>
      <c r="M47" s="524"/>
      <c r="N47" s="524"/>
    </row>
    <row r="48" spans="1:15" ht="16" customHeight="1">
      <c r="A48" s="540" t="s">
        <v>796</v>
      </c>
      <c r="B48" s="535">
        <f t="shared" si="0"/>
        <v>203535.14640683134</v>
      </c>
      <c r="C48" s="541">
        <v>121430.8597387153</v>
      </c>
      <c r="D48" s="541">
        <v>82104.286668116023</v>
      </c>
      <c r="F48" s="524"/>
      <c r="G48" s="524"/>
      <c r="H48" s="524"/>
      <c r="I48" s="524"/>
      <c r="J48" s="524"/>
      <c r="K48" s="525"/>
      <c r="L48" s="524"/>
      <c r="M48" s="524"/>
      <c r="N48" s="524"/>
    </row>
    <row r="49" spans="1:15" ht="14.5">
      <c r="A49" s="540" t="s">
        <v>797</v>
      </c>
      <c r="B49" s="535">
        <f t="shared" si="0"/>
        <v>130595.38292943197</v>
      </c>
      <c r="C49" s="541">
        <v>126493.37565886573</v>
      </c>
      <c r="D49" s="541">
        <v>4102.0072705662506</v>
      </c>
      <c r="F49" s="524"/>
      <c r="G49" s="524"/>
      <c r="H49" s="524"/>
      <c r="I49" s="524"/>
      <c r="J49" s="524"/>
      <c r="K49" s="525"/>
      <c r="L49" s="524"/>
      <c r="M49" s="524"/>
      <c r="N49" s="524"/>
    </row>
    <row r="50" spans="1:15" ht="14.5">
      <c r="A50" s="540" t="s">
        <v>798</v>
      </c>
      <c r="B50" s="535">
        <f t="shared" si="0"/>
        <v>16592.87980364</v>
      </c>
      <c r="C50" s="541">
        <v>8749.1302956400013</v>
      </c>
      <c r="D50" s="541">
        <v>7843.7495079999999</v>
      </c>
      <c r="F50" s="524"/>
      <c r="G50" s="524"/>
      <c r="H50" s="524"/>
      <c r="I50" s="524"/>
      <c r="J50" s="524"/>
      <c r="K50" s="525"/>
      <c r="L50" s="524"/>
      <c r="M50" s="524"/>
      <c r="N50" s="524"/>
    </row>
    <row r="51" spans="1:15" ht="14.5">
      <c r="A51" s="540" t="s">
        <v>799</v>
      </c>
      <c r="B51" s="535">
        <f t="shared" si="0"/>
        <v>18656.00590327727</v>
      </c>
      <c r="C51" s="541">
        <v>16426.964465253131</v>
      </c>
      <c r="D51" s="541">
        <v>2229.0414380241368</v>
      </c>
      <c r="F51" s="524"/>
      <c r="G51" s="524"/>
      <c r="H51" s="524"/>
      <c r="I51" s="524"/>
      <c r="J51" s="524"/>
      <c r="K51" s="525"/>
      <c r="L51" s="524"/>
      <c r="M51" s="524"/>
      <c r="N51" s="524"/>
    </row>
    <row r="52" spans="1:15" ht="14.5">
      <c r="A52" s="540" t="s">
        <v>800</v>
      </c>
      <c r="B52" s="535">
        <f t="shared" si="0"/>
        <v>116429.1463798918</v>
      </c>
      <c r="C52" s="541">
        <v>106650.4294030189</v>
      </c>
      <c r="D52" s="541">
        <v>9778.7169768728982</v>
      </c>
      <c r="F52" s="524"/>
      <c r="G52" s="524"/>
      <c r="H52" s="524"/>
      <c r="I52" s="524"/>
      <c r="J52" s="524"/>
      <c r="K52" s="525"/>
      <c r="L52" s="524"/>
      <c r="M52" s="524"/>
      <c r="N52" s="524"/>
    </row>
    <row r="53" spans="1:15" ht="14.5">
      <c r="A53" s="540" t="s">
        <v>801</v>
      </c>
      <c r="B53" s="535">
        <f t="shared" si="0"/>
        <v>0</v>
      </c>
      <c r="C53" s="541">
        <v>0</v>
      </c>
      <c r="D53" s="541">
        <v>0</v>
      </c>
      <c r="F53" s="524"/>
      <c r="G53" s="524"/>
      <c r="H53" s="524"/>
      <c r="I53" s="524"/>
      <c r="J53" s="524"/>
      <c r="K53" s="525"/>
      <c r="L53" s="524"/>
      <c r="M53" s="524"/>
      <c r="N53" s="524"/>
    </row>
    <row r="54" spans="1:15" ht="14.5">
      <c r="A54" s="540" t="s">
        <v>802</v>
      </c>
      <c r="B54" s="535">
        <f t="shared" si="0"/>
        <v>0</v>
      </c>
      <c r="C54" s="541">
        <v>0</v>
      </c>
      <c r="D54" s="541">
        <v>0</v>
      </c>
      <c r="F54" s="524"/>
      <c r="G54" s="524"/>
      <c r="H54" s="524"/>
      <c r="I54" s="524"/>
      <c r="J54" s="524"/>
      <c r="K54" s="525"/>
      <c r="L54" s="524"/>
      <c r="M54" s="524"/>
      <c r="N54" s="524"/>
    </row>
    <row r="55" spans="1:15" ht="14.5">
      <c r="A55" s="542" t="s">
        <v>803</v>
      </c>
      <c r="B55" s="535"/>
      <c r="C55" s="541"/>
      <c r="D55" s="541"/>
      <c r="F55" s="524"/>
      <c r="G55" s="524"/>
      <c r="H55" s="524"/>
      <c r="I55" s="524"/>
      <c r="J55" s="524"/>
      <c r="K55" s="525"/>
      <c r="L55" s="524"/>
      <c r="M55" s="524"/>
      <c r="N55" s="524"/>
    </row>
    <row r="56" spans="1:15" ht="14.5">
      <c r="A56" s="540" t="s">
        <v>804</v>
      </c>
      <c r="B56" s="535">
        <f t="shared" ref="B56:B61" si="1">SUM(C56:D56)</f>
        <v>355.75592084671996</v>
      </c>
      <c r="C56" s="541">
        <v>194.67764816070999</v>
      </c>
      <c r="D56" s="541">
        <v>161.07827268601</v>
      </c>
      <c r="F56" s="524"/>
      <c r="G56" s="524"/>
      <c r="H56" s="524"/>
      <c r="I56" s="524"/>
      <c r="J56" s="524"/>
      <c r="K56" s="525"/>
      <c r="L56" s="524"/>
      <c r="M56" s="524"/>
      <c r="N56" s="524"/>
    </row>
    <row r="57" spans="1:15" ht="14.5">
      <c r="A57" s="540" t="s">
        <v>805</v>
      </c>
      <c r="B57" s="535">
        <f t="shared" si="1"/>
        <v>22174.911251385125</v>
      </c>
      <c r="C57" s="541">
        <v>12134.610606950702</v>
      </c>
      <c r="D57" s="541">
        <v>10040.300644434423</v>
      </c>
      <c r="F57" s="524"/>
      <c r="G57" s="524"/>
      <c r="H57" s="524"/>
      <c r="I57" s="524"/>
      <c r="J57" s="524"/>
      <c r="K57" s="525"/>
      <c r="L57" s="524"/>
      <c r="M57" s="524"/>
      <c r="N57" s="524"/>
    </row>
    <row r="58" spans="1:15" ht="14.5">
      <c r="A58" s="540" t="s">
        <v>806</v>
      </c>
      <c r="B58" s="535">
        <f t="shared" si="1"/>
        <v>355.75592084671996</v>
      </c>
      <c r="C58" s="541">
        <v>194.67764816070999</v>
      </c>
      <c r="D58" s="541">
        <v>161.07827268601</v>
      </c>
      <c r="F58" s="524"/>
      <c r="G58" s="524"/>
      <c r="H58" s="524"/>
      <c r="I58" s="524"/>
      <c r="J58" s="524"/>
      <c r="K58" s="525"/>
      <c r="L58" s="524"/>
      <c r="M58" s="524"/>
      <c r="N58" s="524"/>
    </row>
    <row r="59" spans="1:15" ht="14.5">
      <c r="A59" s="540" t="s">
        <v>807</v>
      </c>
      <c r="B59" s="535">
        <f t="shared" si="1"/>
        <v>0</v>
      </c>
      <c r="C59" s="541">
        <v>0</v>
      </c>
      <c r="D59" s="541">
        <v>0</v>
      </c>
      <c r="F59" s="524"/>
      <c r="G59" s="524"/>
      <c r="H59" s="524"/>
      <c r="I59" s="524"/>
      <c r="J59" s="524"/>
      <c r="K59" s="525"/>
      <c r="L59" s="524"/>
      <c r="M59" s="524"/>
      <c r="N59" s="524"/>
    </row>
    <row r="60" spans="1:15" ht="14.5">
      <c r="A60" s="540" t="s">
        <v>808</v>
      </c>
      <c r="B60" s="535">
        <f t="shared" si="1"/>
        <v>0</v>
      </c>
      <c r="C60" s="541">
        <v>0</v>
      </c>
      <c r="D60" s="541">
        <v>0</v>
      </c>
      <c r="F60" s="524"/>
      <c r="G60" s="524"/>
      <c r="H60" s="524"/>
      <c r="I60" s="524"/>
      <c r="J60" s="524"/>
      <c r="K60" s="525"/>
      <c r="L60" s="524"/>
      <c r="M60" s="524"/>
      <c r="N60" s="524"/>
    </row>
    <row r="61" spans="1:15" ht="14.5">
      <c r="A61" s="540" t="s">
        <v>809</v>
      </c>
      <c r="B61" s="535">
        <f t="shared" si="1"/>
        <v>110154</v>
      </c>
      <c r="C61" s="541">
        <v>110154</v>
      </c>
      <c r="D61" s="541">
        <v>0</v>
      </c>
      <c r="F61" s="524"/>
      <c r="G61" s="524"/>
      <c r="H61" s="524"/>
      <c r="I61" s="524"/>
      <c r="J61" s="524"/>
      <c r="K61" s="525"/>
      <c r="L61" s="524"/>
      <c r="M61" s="524"/>
      <c r="N61" s="524"/>
    </row>
    <row r="62" spans="1:15" ht="14.5">
      <c r="A62" s="543" t="s">
        <v>810</v>
      </c>
      <c r="B62" s="544">
        <v>2299491</v>
      </c>
      <c r="C62" s="544">
        <f>SUM(C46:C61)</f>
        <v>1432435.020195849</v>
      </c>
      <c r="D62" s="544">
        <f>SUM(D46:D61)</f>
        <v>867056.22319275222</v>
      </c>
      <c r="E62" s="545"/>
      <c r="F62" s="524"/>
      <c r="G62" s="524"/>
      <c r="H62" s="524"/>
      <c r="I62" s="524"/>
      <c r="J62" s="524"/>
      <c r="K62" s="525"/>
      <c r="L62" s="524"/>
      <c r="M62" s="524"/>
      <c r="N62" s="524"/>
    </row>
    <row r="63" spans="1:15" ht="14.5">
      <c r="B63" s="523"/>
      <c r="C63" s="523"/>
      <c r="D63" s="524"/>
      <c r="E63" s="546"/>
      <c r="F63" s="524"/>
      <c r="G63" s="524"/>
      <c r="H63" s="524"/>
      <c r="I63" s="524"/>
      <c r="J63" s="524"/>
      <c r="K63" s="524"/>
      <c r="L63" s="525"/>
      <c r="M63" s="524"/>
      <c r="N63" s="524"/>
      <c r="O63" s="524"/>
    </row>
    <row r="64" spans="1:15" ht="14.5">
      <c r="B64" s="523"/>
      <c r="C64" s="523"/>
      <c r="D64" s="524"/>
      <c r="E64" s="547"/>
      <c r="F64" s="524"/>
      <c r="G64" s="524"/>
      <c r="H64" s="524"/>
      <c r="I64" s="524"/>
      <c r="J64" s="524"/>
      <c r="K64" s="524"/>
      <c r="L64" s="525"/>
      <c r="M64" s="524"/>
      <c r="N64" s="524"/>
      <c r="O64" s="524"/>
    </row>
    <row r="65" spans="1:15" ht="14.5">
      <c r="E65" s="547"/>
    </row>
    <row r="66" spans="1:15" ht="18.5" thickBot="1">
      <c r="A66" s="297" t="s">
        <v>811</v>
      </c>
      <c r="B66" s="297"/>
      <c r="C66" s="298"/>
      <c r="D66" s="298"/>
      <c r="E66" s="299"/>
      <c r="F66" s="299"/>
      <c r="G66" s="299"/>
      <c r="H66" s="300"/>
      <c r="I66" s="300"/>
      <c r="J66" s="300"/>
      <c r="K66" s="300"/>
      <c r="L66" s="300"/>
      <c r="M66" s="300"/>
      <c r="N66" s="300"/>
      <c r="O66" s="300"/>
    </row>
    <row r="67" spans="1:15" ht="29">
      <c r="A67" s="470" t="s">
        <v>812</v>
      </c>
      <c r="B67" s="331" t="s">
        <v>585</v>
      </c>
      <c r="C67" s="331" t="s">
        <v>461</v>
      </c>
      <c r="D67" s="305" t="s">
        <v>554</v>
      </c>
      <c r="E67" s="471" t="s">
        <v>555</v>
      </c>
      <c r="F67" s="332" t="s">
        <v>556</v>
      </c>
      <c r="G67" s="332" t="s">
        <v>557</v>
      </c>
      <c r="H67" s="333" t="s">
        <v>558</v>
      </c>
      <c r="I67" s="333" t="s">
        <v>559</v>
      </c>
      <c r="J67" s="333" t="s">
        <v>560</v>
      </c>
      <c r="K67" s="333" t="s">
        <v>561</v>
      </c>
      <c r="L67" s="334" t="s">
        <v>586</v>
      </c>
      <c r="M67" s="333" t="s">
        <v>562</v>
      </c>
      <c r="N67" s="333" t="s">
        <v>563</v>
      </c>
      <c r="O67" s="333" t="s">
        <v>564</v>
      </c>
    </row>
    <row r="68" spans="1:15" ht="14.5">
      <c r="A68" s="456" t="s">
        <v>813</v>
      </c>
      <c r="B68" s="548">
        <v>1384.6807194703188</v>
      </c>
      <c r="C68" s="549">
        <v>867.68071947031876</v>
      </c>
      <c r="D68" s="376">
        <v>37.001876899992091</v>
      </c>
      <c r="E68" s="376">
        <v>13.938475399596504</v>
      </c>
      <c r="F68" s="376">
        <v>14</v>
      </c>
      <c r="G68" s="376">
        <v>48</v>
      </c>
      <c r="H68" s="376">
        <v>77.440225267395178</v>
      </c>
      <c r="I68" s="376">
        <v>381.34471716590286</v>
      </c>
      <c r="J68" s="376">
        <v>215.95542473743211</v>
      </c>
      <c r="K68" s="376">
        <v>80</v>
      </c>
      <c r="L68" s="550">
        <v>517</v>
      </c>
      <c r="M68" s="376">
        <v>17</v>
      </c>
      <c r="N68" s="376">
        <v>465</v>
      </c>
      <c r="O68" s="376">
        <v>35</v>
      </c>
    </row>
    <row r="69" spans="1:15" ht="14.5">
      <c r="A69" s="456" t="s">
        <v>814</v>
      </c>
      <c r="B69" s="551">
        <v>21092.853856916336</v>
      </c>
      <c r="C69" s="552">
        <v>13210.853856916334</v>
      </c>
      <c r="D69" s="376">
        <v>572.91046672597224</v>
      </c>
      <c r="E69" s="376">
        <v>215.00542073662155</v>
      </c>
      <c r="F69" s="376">
        <v>210</v>
      </c>
      <c r="G69" s="376">
        <v>727.86282212691594</v>
      </c>
      <c r="H69" s="376">
        <v>1180.1406346412734</v>
      </c>
      <c r="I69" s="376">
        <v>5808.1317790788125</v>
      </c>
      <c r="J69" s="376">
        <v>3284.8027336067371</v>
      </c>
      <c r="K69" s="376">
        <v>1212</v>
      </c>
      <c r="L69" s="550">
        <v>7882</v>
      </c>
      <c r="M69" s="376">
        <v>265</v>
      </c>
      <c r="N69" s="376">
        <v>7088</v>
      </c>
      <c r="O69" s="376">
        <v>529</v>
      </c>
    </row>
    <row r="70" spans="1:15" ht="14.5">
      <c r="A70" s="456" t="s">
        <v>815</v>
      </c>
      <c r="B70" s="551"/>
      <c r="C70" s="552"/>
      <c r="D70" s="376" t="s">
        <v>722</v>
      </c>
      <c r="E70" s="376" t="s">
        <v>722</v>
      </c>
      <c r="F70" s="376" t="s">
        <v>721</v>
      </c>
      <c r="G70" s="376" t="s">
        <v>721</v>
      </c>
      <c r="H70" s="376" t="s">
        <v>721</v>
      </c>
      <c r="I70" s="376" t="s">
        <v>721</v>
      </c>
      <c r="J70" s="376" t="s">
        <v>721</v>
      </c>
      <c r="K70" s="376" t="s">
        <v>721</v>
      </c>
      <c r="L70" s="550"/>
      <c r="M70" s="376" t="s">
        <v>721</v>
      </c>
      <c r="N70" s="376" t="s">
        <v>721</v>
      </c>
      <c r="O70" s="376" t="s">
        <v>721</v>
      </c>
    </row>
    <row r="71" spans="1:15" ht="14.5">
      <c r="A71" s="456" t="s">
        <v>816</v>
      </c>
      <c r="B71" s="551"/>
      <c r="C71" s="552"/>
      <c r="D71" s="376" t="s">
        <v>721</v>
      </c>
      <c r="E71" s="376" t="s">
        <v>721</v>
      </c>
      <c r="F71" s="376" t="s">
        <v>721</v>
      </c>
      <c r="G71" s="376" t="s">
        <v>721</v>
      </c>
      <c r="H71" s="376" t="s">
        <v>721</v>
      </c>
      <c r="I71" s="376" t="s">
        <v>721</v>
      </c>
      <c r="J71" s="376" t="s">
        <v>721</v>
      </c>
      <c r="K71" s="376" t="s">
        <v>722</v>
      </c>
      <c r="L71" s="550"/>
      <c r="M71" s="376" t="s">
        <v>722</v>
      </c>
      <c r="N71" s="376" t="s">
        <v>722</v>
      </c>
      <c r="O71" s="376" t="s">
        <v>721</v>
      </c>
    </row>
    <row r="72" spans="1:15" ht="14.5">
      <c r="A72" s="456" t="s">
        <v>817</v>
      </c>
      <c r="B72" s="551"/>
      <c r="C72" s="552"/>
      <c r="D72" s="376" t="s">
        <v>721</v>
      </c>
      <c r="E72" s="376" t="s">
        <v>721</v>
      </c>
      <c r="F72" s="376" t="s">
        <v>721</v>
      </c>
      <c r="G72" s="376" t="s">
        <v>721</v>
      </c>
      <c r="H72" s="376" t="s">
        <v>721</v>
      </c>
      <c r="I72" s="376" t="s">
        <v>721</v>
      </c>
      <c r="J72" s="376" t="s">
        <v>721</v>
      </c>
      <c r="K72" s="376" t="s">
        <v>722</v>
      </c>
      <c r="L72" s="550"/>
      <c r="M72" s="376" t="s">
        <v>721</v>
      </c>
      <c r="N72" s="376" t="s">
        <v>722</v>
      </c>
      <c r="O72" s="376" t="s">
        <v>721</v>
      </c>
    </row>
    <row r="73" spans="1:15" ht="14.5">
      <c r="A73" s="456" t="s">
        <v>818</v>
      </c>
      <c r="B73" s="551">
        <v>1</v>
      </c>
      <c r="C73" s="552">
        <v>1</v>
      </c>
      <c r="D73" s="376">
        <v>0</v>
      </c>
      <c r="E73" s="376">
        <v>0</v>
      </c>
      <c r="F73" s="376">
        <v>1</v>
      </c>
      <c r="G73" s="376">
        <v>0</v>
      </c>
      <c r="H73" s="376">
        <v>0</v>
      </c>
      <c r="I73" s="376">
        <v>0</v>
      </c>
      <c r="J73" s="376">
        <v>0</v>
      </c>
      <c r="K73" s="376">
        <v>0</v>
      </c>
      <c r="L73" s="550">
        <v>0</v>
      </c>
      <c r="M73" s="376">
        <v>0</v>
      </c>
      <c r="N73" s="376">
        <v>0</v>
      </c>
      <c r="O73" s="376">
        <v>0</v>
      </c>
    </row>
  </sheetData>
  <sheetProtection algorithmName="SHA-512" hashValue="YqHhFX7GXsphTPySpntSZGsS35DoHLsZx/8MSX5KngjNy3zktiGBTdAY5YMUcVdrRl9aAu5ybpnRxOqi+tKZSw==" saltValue="ngOCrJPzYVGzdtZpKHnSsA==" spinCount="100000" sheet="1" objects="1" scenarios="1"/>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6:O86"/>
  <sheetViews>
    <sheetView showGridLines="0" topLeftCell="A13" zoomScale="70" zoomScaleNormal="70" workbookViewId="0">
      <selection activeCell="L36" sqref="L36"/>
    </sheetView>
  </sheetViews>
  <sheetFormatPr defaultColWidth="9.25" defaultRowHeight="14"/>
  <cols>
    <col min="1" max="1" width="54.08203125" style="302" customWidth="1"/>
    <col min="2" max="2" width="18" style="302" customWidth="1"/>
    <col min="3" max="10" width="15.75" style="302" customWidth="1"/>
    <col min="11" max="11" width="12.75" style="302" customWidth="1"/>
    <col min="12" max="12" width="16.6640625" style="302" customWidth="1"/>
    <col min="13" max="13" width="14.6640625" style="302" customWidth="1"/>
    <col min="14" max="15" width="15.5" style="302" customWidth="1"/>
    <col min="16" max="16384" width="9.25" style="302"/>
  </cols>
  <sheetData>
    <row r="6" spans="1:15">
      <c r="B6" s="733"/>
    </row>
    <row r="7" spans="1:15" ht="18.5" thickBot="1">
      <c r="A7" s="297" t="s">
        <v>459</v>
      </c>
      <c r="B7" s="297"/>
      <c r="C7" s="298"/>
      <c r="D7" s="298"/>
      <c r="E7" s="299"/>
      <c r="F7" s="299"/>
      <c r="G7" s="299"/>
      <c r="H7" s="300"/>
      <c r="I7" s="300"/>
      <c r="J7" s="300"/>
      <c r="K7" s="300"/>
      <c r="L7" s="300"/>
      <c r="M7" s="300"/>
      <c r="N7" s="300"/>
      <c r="O7" s="300"/>
    </row>
    <row r="8" spans="1:15" ht="29">
      <c r="A8" s="470" t="s">
        <v>458</v>
      </c>
      <c r="B8" s="331" t="s">
        <v>585</v>
      </c>
      <c r="C8" s="331" t="s">
        <v>461</v>
      </c>
      <c r="D8" s="305" t="s">
        <v>554</v>
      </c>
      <c r="E8" s="332" t="s">
        <v>555</v>
      </c>
      <c r="F8" s="332" t="s">
        <v>556</v>
      </c>
      <c r="G8" s="332" t="s">
        <v>557</v>
      </c>
      <c r="H8" s="333" t="s">
        <v>558</v>
      </c>
      <c r="I8" s="333" t="s">
        <v>559</v>
      </c>
      <c r="J8" s="333" t="s">
        <v>560</v>
      </c>
      <c r="K8" s="333" t="s">
        <v>561</v>
      </c>
      <c r="L8" s="334" t="s">
        <v>586</v>
      </c>
      <c r="M8" s="333" t="s">
        <v>562</v>
      </c>
      <c r="N8" s="333" t="s">
        <v>563</v>
      </c>
      <c r="O8" s="333" t="s">
        <v>564</v>
      </c>
    </row>
    <row r="9" spans="1:15" ht="14.5">
      <c r="A9" s="553" t="s">
        <v>819</v>
      </c>
      <c r="B9" s="360">
        <v>46412108</v>
      </c>
      <c r="C9" s="474">
        <v>21317771</v>
      </c>
      <c r="D9" s="376">
        <v>2961324</v>
      </c>
      <c r="E9" s="376">
        <v>2873589</v>
      </c>
      <c r="F9" s="376">
        <v>2051918</v>
      </c>
      <c r="G9" s="376">
        <v>1899477</v>
      </c>
      <c r="H9" s="376">
        <v>6018341</v>
      </c>
      <c r="I9" s="347">
        <v>3570491</v>
      </c>
      <c r="J9" s="347">
        <v>1714892</v>
      </c>
      <c r="K9" s="347">
        <v>227739</v>
      </c>
      <c r="L9" s="554">
        <v>25094337</v>
      </c>
      <c r="M9" s="347">
        <v>331715</v>
      </c>
      <c r="N9" s="347">
        <v>24084722</v>
      </c>
      <c r="O9" s="347">
        <v>677900</v>
      </c>
    </row>
    <row r="10" spans="1:15" ht="14.5">
      <c r="A10" s="553" t="s">
        <v>463</v>
      </c>
      <c r="B10" s="345">
        <v>3161630</v>
      </c>
      <c r="C10" s="477">
        <v>1729013</v>
      </c>
      <c r="D10" s="555">
        <v>379734</v>
      </c>
      <c r="E10" s="556">
        <v>134053</v>
      </c>
      <c r="F10" s="480">
        <v>239240</v>
      </c>
      <c r="G10" s="556">
        <v>139733</v>
      </c>
      <c r="H10" s="556">
        <v>63529</v>
      </c>
      <c r="I10" s="556">
        <v>324808</v>
      </c>
      <c r="J10" s="376">
        <v>391687</v>
      </c>
      <c r="K10" s="376">
        <v>56229</v>
      </c>
      <c r="L10" s="514">
        <v>1432617</v>
      </c>
      <c r="M10" s="376">
        <v>210192</v>
      </c>
      <c r="N10" s="376">
        <v>712824</v>
      </c>
      <c r="O10" s="376">
        <v>509601</v>
      </c>
    </row>
    <row r="11" spans="1:15" ht="14.5">
      <c r="A11" s="313" t="s">
        <v>820</v>
      </c>
      <c r="B11" s="345">
        <v>166035</v>
      </c>
      <c r="C11" s="477">
        <v>2256</v>
      </c>
      <c r="D11" s="376">
        <v>724</v>
      </c>
      <c r="E11" s="376">
        <v>0</v>
      </c>
      <c r="F11" s="376">
        <v>0</v>
      </c>
      <c r="G11" s="479">
        <v>1390</v>
      </c>
      <c r="H11" s="376">
        <v>48</v>
      </c>
      <c r="I11" s="376">
        <v>94</v>
      </c>
      <c r="J11" s="555">
        <v>0</v>
      </c>
      <c r="K11" s="555">
        <v>0</v>
      </c>
      <c r="L11" s="557">
        <v>163779</v>
      </c>
      <c r="M11" s="555">
        <v>20123</v>
      </c>
      <c r="N11" s="555">
        <v>112053</v>
      </c>
      <c r="O11" s="555">
        <v>31603</v>
      </c>
    </row>
    <row r="12" spans="1:15" ht="14.5">
      <c r="A12" s="313" t="s">
        <v>821</v>
      </c>
      <c r="B12" s="345">
        <v>8837</v>
      </c>
      <c r="C12" s="477">
        <v>8837</v>
      </c>
      <c r="D12" s="376">
        <v>8837</v>
      </c>
      <c r="E12" s="376">
        <v>0</v>
      </c>
      <c r="F12" s="376">
        <v>0</v>
      </c>
      <c r="G12" s="376">
        <v>0</v>
      </c>
      <c r="H12" s="376">
        <v>0</v>
      </c>
      <c r="I12" s="376">
        <v>0</v>
      </c>
      <c r="J12" s="376">
        <v>0</v>
      </c>
      <c r="K12" s="376">
        <v>0</v>
      </c>
      <c r="L12" s="514">
        <v>0</v>
      </c>
      <c r="M12" s="376"/>
      <c r="N12" s="376"/>
      <c r="O12" s="376"/>
    </row>
    <row r="13" spans="1:15" ht="14.5">
      <c r="A13" s="313" t="s">
        <v>822</v>
      </c>
      <c r="B13" s="345">
        <v>2955</v>
      </c>
      <c r="C13" s="477">
        <v>2955</v>
      </c>
      <c r="D13" s="376">
        <v>2955</v>
      </c>
      <c r="E13" s="376">
        <v>0</v>
      </c>
      <c r="F13" s="376">
        <v>0</v>
      </c>
      <c r="G13" s="376">
        <v>0</v>
      </c>
      <c r="H13" s="376">
        <v>0</v>
      </c>
      <c r="I13" s="376">
        <v>0</v>
      </c>
      <c r="J13" s="376">
        <v>0</v>
      </c>
      <c r="K13" s="376">
        <v>0</v>
      </c>
      <c r="L13" s="514">
        <v>0</v>
      </c>
      <c r="M13" s="376"/>
      <c r="N13" s="376"/>
      <c r="O13" s="376"/>
    </row>
    <row r="14" spans="1:15" ht="14.5">
      <c r="C14" s="558"/>
      <c r="D14" s="245"/>
      <c r="E14" s="245"/>
      <c r="F14" s="245"/>
      <c r="G14" s="245"/>
      <c r="H14" s="245"/>
      <c r="I14" s="245"/>
      <c r="J14" s="245"/>
    </row>
    <row r="15" spans="1:15" ht="14.5">
      <c r="C15" s="558"/>
      <c r="D15" s="245"/>
      <c r="E15" s="245"/>
      <c r="F15" s="245"/>
      <c r="G15" s="245"/>
      <c r="H15" s="245"/>
      <c r="I15" s="245"/>
      <c r="J15" s="245"/>
    </row>
    <row r="16" spans="1:15">
      <c r="J16" s="245"/>
    </row>
    <row r="17" spans="1:15" ht="18.5" thickBot="1">
      <c r="A17" s="559" t="s">
        <v>823</v>
      </c>
      <c r="B17" s="559"/>
      <c r="C17" s="390"/>
      <c r="D17" s="390"/>
      <c r="E17" s="390"/>
      <c r="F17" s="390"/>
      <c r="G17" s="390"/>
      <c r="H17" s="390"/>
      <c r="I17" s="390"/>
      <c r="J17" s="390"/>
      <c r="K17" s="390"/>
      <c r="L17" s="390"/>
      <c r="M17" s="390"/>
      <c r="N17" s="390"/>
      <c r="O17" s="390"/>
    </row>
    <row r="18" spans="1:15" ht="29">
      <c r="A18" s="470" t="s">
        <v>504</v>
      </c>
      <c r="B18" s="331" t="s">
        <v>585</v>
      </c>
      <c r="C18" s="331" t="s">
        <v>461</v>
      </c>
      <c r="D18" s="305" t="s">
        <v>554</v>
      </c>
      <c r="E18" s="332" t="s">
        <v>555</v>
      </c>
      <c r="F18" s="332" t="s">
        <v>556</v>
      </c>
      <c r="G18" s="332" t="s">
        <v>557</v>
      </c>
      <c r="H18" s="333" t="s">
        <v>558</v>
      </c>
      <c r="I18" s="333" t="s">
        <v>559</v>
      </c>
      <c r="J18" s="333" t="s">
        <v>560</v>
      </c>
      <c r="K18" s="333" t="s">
        <v>561</v>
      </c>
      <c r="L18" s="334" t="s">
        <v>824</v>
      </c>
      <c r="M18" s="333" t="s">
        <v>562</v>
      </c>
      <c r="N18" s="333" t="s">
        <v>563</v>
      </c>
      <c r="O18" s="333" t="s">
        <v>564</v>
      </c>
    </row>
    <row r="19" spans="1:15" ht="14.5">
      <c r="A19" s="313" t="s">
        <v>825</v>
      </c>
      <c r="B19" s="345">
        <v>119157607.94340001</v>
      </c>
      <c r="C19" s="514">
        <v>29467635.043400001</v>
      </c>
      <c r="D19" s="376">
        <v>36533.898000000001</v>
      </c>
      <c r="E19" s="376">
        <v>3189250</v>
      </c>
      <c r="F19" s="376">
        <v>542452</v>
      </c>
      <c r="G19" s="376">
        <v>6541945.0799999991</v>
      </c>
      <c r="H19" s="376">
        <v>7660175</v>
      </c>
      <c r="I19" s="376">
        <v>4476050.3820000002</v>
      </c>
      <c r="J19" s="376">
        <v>6800972.4834000003</v>
      </c>
      <c r="K19" s="376">
        <v>220256.2</v>
      </c>
      <c r="L19" s="514">
        <v>89689972.900000006</v>
      </c>
      <c r="M19" s="376">
        <v>1110482.5</v>
      </c>
      <c r="N19" s="376">
        <v>86794200.400000006</v>
      </c>
      <c r="O19" s="376">
        <v>1785290</v>
      </c>
    </row>
    <row r="20" spans="1:15" ht="14.5">
      <c r="A20" s="313" t="s">
        <v>826</v>
      </c>
      <c r="B20" s="345">
        <v>37773433.783</v>
      </c>
      <c r="C20" s="514">
        <v>28538797.342999998</v>
      </c>
      <c r="D20" s="376">
        <v>3944404</v>
      </c>
      <c r="E20" s="376">
        <v>252</v>
      </c>
      <c r="F20" s="376">
        <v>2679991.5</v>
      </c>
      <c r="G20" s="376">
        <v>477.32</v>
      </c>
      <c r="H20" s="376">
        <v>2080842</v>
      </c>
      <c r="I20" s="376">
        <v>19568545</v>
      </c>
      <c r="J20" s="376">
        <v>1024.123</v>
      </c>
      <c r="K20" s="376">
        <v>263261.40000000002</v>
      </c>
      <c r="L20" s="514">
        <v>9234636.4399999995</v>
      </c>
      <c r="M20" s="376">
        <v>9.4700000000000006</v>
      </c>
      <c r="N20" s="376">
        <v>9234515.9700000007</v>
      </c>
      <c r="O20" s="376">
        <v>111</v>
      </c>
    </row>
    <row r="21" spans="1:15" ht="14.5">
      <c r="A21" s="560" t="s">
        <v>827</v>
      </c>
      <c r="B21" s="345">
        <v>156931041.72640002</v>
      </c>
      <c r="C21" s="514">
        <v>58006432.386399999</v>
      </c>
      <c r="D21" s="514">
        <v>3980937.898</v>
      </c>
      <c r="E21" s="514">
        <v>3189502</v>
      </c>
      <c r="F21" s="514">
        <v>3222443.5</v>
      </c>
      <c r="G21" s="514">
        <v>6542422.3999999994</v>
      </c>
      <c r="H21" s="514">
        <v>9741017</v>
      </c>
      <c r="I21" s="514">
        <v>24044595.381999999</v>
      </c>
      <c r="J21" s="514">
        <v>6801996.6063999999</v>
      </c>
      <c r="K21" s="514">
        <v>483517.60000000003</v>
      </c>
      <c r="L21" s="514">
        <v>98924609.340000004</v>
      </c>
      <c r="M21" s="514">
        <v>1110491.97</v>
      </c>
      <c r="N21" s="514">
        <v>96028716.370000005</v>
      </c>
      <c r="O21" s="514">
        <v>1785401</v>
      </c>
    </row>
    <row r="22" spans="1:15" ht="14.5">
      <c r="A22" s="313" t="s">
        <v>828</v>
      </c>
      <c r="B22" s="345">
        <v>22834893.353399999</v>
      </c>
      <c r="C22" s="514">
        <v>12099650.953399999</v>
      </c>
      <c r="D22" s="376">
        <v>1754121.4980000001</v>
      </c>
      <c r="E22" s="376">
        <v>1692107</v>
      </c>
      <c r="F22" s="376">
        <v>1712401.94</v>
      </c>
      <c r="G22" s="376">
        <v>1590460.36</v>
      </c>
      <c r="H22" s="376">
        <v>729426</v>
      </c>
      <c r="I22" s="376">
        <v>2847973.3820000002</v>
      </c>
      <c r="J22" s="376">
        <v>1627596.5734000001</v>
      </c>
      <c r="K22" s="376">
        <v>145564.20000000001</v>
      </c>
      <c r="L22" s="561">
        <v>10735242.4</v>
      </c>
      <c r="M22" s="376">
        <v>219753</v>
      </c>
      <c r="N22" s="376">
        <v>10325422.4</v>
      </c>
      <c r="O22" s="376">
        <v>190067</v>
      </c>
    </row>
    <row r="23" spans="1:15" ht="14.5">
      <c r="A23" s="313" t="s">
        <v>829</v>
      </c>
      <c r="B23" s="562">
        <v>0.14550909177810267</v>
      </c>
      <c r="C23" s="517">
        <v>0.20859153813839523</v>
      </c>
      <c r="D23" s="318">
        <v>0.4406302089970458</v>
      </c>
      <c r="E23" s="318">
        <v>0.53052388742819412</v>
      </c>
      <c r="F23" s="318">
        <v>0.53139859240355958</v>
      </c>
      <c r="G23" s="318">
        <v>0.24309961399007196</v>
      </c>
      <c r="H23" s="318">
        <v>7.488191428061361E-2</v>
      </c>
      <c r="I23" s="318">
        <v>0.11844546921059936</v>
      </c>
      <c r="J23" s="318">
        <v>0.23928217956895101</v>
      </c>
      <c r="K23" s="318">
        <v>0.30105253666050624</v>
      </c>
      <c r="L23" s="721">
        <v>0.10744885253289102</v>
      </c>
      <c r="M23" s="318">
        <v>0.19788796851903395</v>
      </c>
      <c r="N23" s="318">
        <v>0.10752431970678439</v>
      </c>
      <c r="O23" s="318">
        <v>0.10645619667514469</v>
      </c>
    </row>
    <row r="25" spans="1:15" ht="18.5" thickBot="1">
      <c r="A25" s="559" t="s">
        <v>830</v>
      </c>
      <c r="B25" s="559"/>
      <c r="C25" s="298"/>
      <c r="D25" s="298"/>
      <c r="E25" s="299"/>
      <c r="F25" s="299"/>
      <c r="G25" s="299"/>
      <c r="H25" s="300"/>
      <c r="I25" s="300"/>
      <c r="J25" s="300"/>
      <c r="K25" s="300"/>
      <c r="L25" s="300"/>
      <c r="M25" s="300"/>
      <c r="N25" s="300"/>
      <c r="O25" s="300"/>
    </row>
    <row r="26" spans="1:15" ht="14.5">
      <c r="A26" s="470" t="s">
        <v>264</v>
      </c>
      <c r="B26" s="331" t="s">
        <v>585</v>
      </c>
      <c r="C26" s="331" t="s">
        <v>461</v>
      </c>
      <c r="D26" s="305" t="s">
        <v>554</v>
      </c>
      <c r="E26" s="332" t="s">
        <v>555</v>
      </c>
      <c r="F26" s="332" t="s">
        <v>556</v>
      </c>
      <c r="G26" s="332" t="s">
        <v>557</v>
      </c>
      <c r="H26" s="333" t="s">
        <v>558</v>
      </c>
      <c r="I26" s="333" t="s">
        <v>559</v>
      </c>
      <c r="J26" s="333" t="s">
        <v>560</v>
      </c>
      <c r="K26" s="333" t="s">
        <v>561</v>
      </c>
      <c r="L26" s="334" t="s">
        <v>746</v>
      </c>
      <c r="M26" s="333" t="s">
        <v>562</v>
      </c>
      <c r="N26" s="333" t="s">
        <v>563</v>
      </c>
      <c r="O26" s="333" t="s">
        <v>564</v>
      </c>
    </row>
    <row r="27" spans="1:15" ht="14.5">
      <c r="A27" s="563" t="s">
        <v>506</v>
      </c>
      <c r="B27" s="457">
        <v>116260639.4084</v>
      </c>
      <c r="C27" s="458">
        <v>42561407.408399999</v>
      </c>
      <c r="D27" s="461">
        <v>976571.6</v>
      </c>
      <c r="E27" s="461">
        <v>390227</v>
      </c>
      <c r="F27" s="461">
        <v>1115562</v>
      </c>
      <c r="G27" s="461">
        <v>4576898.21</v>
      </c>
      <c r="H27" s="461">
        <v>9740169</v>
      </c>
      <c r="I27" s="458">
        <v>20462500</v>
      </c>
      <c r="J27" s="458">
        <v>5081871.5984000005</v>
      </c>
      <c r="K27" s="458">
        <v>217608</v>
      </c>
      <c r="L27" s="458">
        <v>73699232</v>
      </c>
      <c r="M27" s="458">
        <v>770817</v>
      </c>
      <c r="N27" s="458">
        <v>71968303</v>
      </c>
      <c r="O27" s="458">
        <v>960112</v>
      </c>
    </row>
    <row r="28" spans="1:15" s="308" customFormat="1" ht="14.5">
      <c r="A28" s="553" t="s">
        <v>831</v>
      </c>
      <c r="B28" s="457">
        <v>28826872.600000001</v>
      </c>
      <c r="C28" s="458">
        <v>19594954.600000001</v>
      </c>
      <c r="D28" s="460">
        <v>944073.6</v>
      </c>
      <c r="E28" s="460">
        <v>0</v>
      </c>
      <c r="F28" s="460">
        <v>575755</v>
      </c>
      <c r="G28" s="460">
        <v>0</v>
      </c>
      <c r="H28" s="460">
        <v>2080333</v>
      </c>
      <c r="I28" s="662">
        <v>15994793</v>
      </c>
      <c r="J28" s="460">
        <v>0</v>
      </c>
      <c r="K28" s="460">
        <v>0</v>
      </c>
      <c r="L28" s="461">
        <v>9231918</v>
      </c>
      <c r="M28" s="460">
        <v>0</v>
      </c>
      <c r="N28" s="460">
        <v>9231918</v>
      </c>
      <c r="O28" s="460">
        <v>0</v>
      </c>
    </row>
    <row r="29" spans="1:15" s="308" customFormat="1" ht="29">
      <c r="A29" s="566" t="s">
        <v>832</v>
      </c>
      <c r="B29" s="457">
        <v>892761</v>
      </c>
      <c r="C29" s="458">
        <v>892761</v>
      </c>
      <c r="D29" s="460">
        <v>472299</v>
      </c>
      <c r="E29" s="460">
        <v>0</v>
      </c>
      <c r="F29" s="460">
        <v>234410</v>
      </c>
      <c r="G29" s="460">
        <v>0</v>
      </c>
      <c r="H29" s="460">
        <v>0</v>
      </c>
      <c r="I29" s="460">
        <v>186052</v>
      </c>
      <c r="J29" s="460">
        <v>0</v>
      </c>
      <c r="K29" s="460">
        <v>0</v>
      </c>
      <c r="L29" s="461">
        <v>0</v>
      </c>
      <c r="M29" s="460">
        <v>0</v>
      </c>
      <c r="N29" s="460">
        <v>0</v>
      </c>
      <c r="O29" s="460"/>
    </row>
    <row r="30" spans="1:15" s="308" customFormat="1" ht="29">
      <c r="A30" s="567" t="s">
        <v>833</v>
      </c>
      <c r="B30" s="457">
        <v>341345</v>
      </c>
      <c r="C30" s="458">
        <v>341345</v>
      </c>
      <c r="D30" s="460">
        <v>0</v>
      </c>
      <c r="E30" s="460">
        <v>0</v>
      </c>
      <c r="F30" s="460">
        <v>341345</v>
      </c>
      <c r="G30" s="460">
        <v>0</v>
      </c>
      <c r="H30" s="460">
        <v>0</v>
      </c>
      <c r="I30" s="460">
        <v>0</v>
      </c>
      <c r="J30" s="460">
        <v>0</v>
      </c>
      <c r="K30" s="460">
        <v>0</v>
      </c>
      <c r="L30" s="461">
        <v>0</v>
      </c>
      <c r="M30" s="460">
        <v>0</v>
      </c>
      <c r="N30" s="460">
        <v>0</v>
      </c>
      <c r="O30" s="460"/>
    </row>
    <row r="31" spans="1:15" ht="29">
      <c r="A31" s="568" t="s">
        <v>834</v>
      </c>
      <c r="B31" s="457">
        <v>856601.59999999998</v>
      </c>
      <c r="C31" s="458">
        <v>856601.59999999998</v>
      </c>
      <c r="D31" s="714">
        <v>233654.6</v>
      </c>
      <c r="E31" s="714">
        <v>0</v>
      </c>
      <c r="F31" s="714">
        <v>0</v>
      </c>
      <c r="G31" s="714">
        <v>0</v>
      </c>
      <c r="H31" s="714">
        <v>0</v>
      </c>
      <c r="I31" s="714">
        <v>622947</v>
      </c>
      <c r="J31" s="714">
        <v>0</v>
      </c>
      <c r="K31" s="714">
        <v>0</v>
      </c>
      <c r="L31" s="715">
        <v>0</v>
      </c>
      <c r="M31" s="714">
        <v>0</v>
      </c>
      <c r="N31" s="714">
        <v>0</v>
      </c>
      <c r="O31" s="714"/>
    </row>
    <row r="32" spans="1:15" s="308" customFormat="1" ht="29">
      <c r="A32" s="567" t="s">
        <v>835</v>
      </c>
      <c r="B32" s="457">
        <v>24655832</v>
      </c>
      <c r="C32" s="458">
        <v>15423914</v>
      </c>
      <c r="D32" s="460">
        <v>238120</v>
      </c>
      <c r="E32" s="460">
        <v>0</v>
      </c>
      <c r="F32" s="460">
        <v>0</v>
      </c>
      <c r="G32" s="460">
        <v>0</v>
      </c>
      <c r="H32" s="460">
        <v>0</v>
      </c>
      <c r="I32" s="460">
        <v>15185794</v>
      </c>
      <c r="J32" s="460">
        <v>0</v>
      </c>
      <c r="K32" s="460">
        <v>0</v>
      </c>
      <c r="L32" s="461">
        <v>9231918</v>
      </c>
      <c r="M32" s="460">
        <v>0</v>
      </c>
      <c r="N32" s="460">
        <v>9231918</v>
      </c>
      <c r="O32" s="460"/>
    </row>
    <row r="33" spans="1:15" ht="14.5">
      <c r="A33" s="553" t="s">
        <v>836</v>
      </c>
      <c r="B33" s="457">
        <v>87433766.808400005</v>
      </c>
      <c r="C33" s="458">
        <v>22966452.808400001</v>
      </c>
      <c r="D33" s="460">
        <v>32498</v>
      </c>
      <c r="E33" s="460">
        <v>390227</v>
      </c>
      <c r="F33" s="460">
        <v>539807</v>
      </c>
      <c r="G33" s="460">
        <v>4576898.21</v>
      </c>
      <c r="H33" s="460">
        <v>7659836</v>
      </c>
      <c r="I33" s="460">
        <v>4467707</v>
      </c>
      <c r="J33" s="460">
        <v>5081871.5984000005</v>
      </c>
      <c r="K33" s="460">
        <v>217608</v>
      </c>
      <c r="L33" s="461">
        <v>64467314</v>
      </c>
      <c r="M33" s="460">
        <v>770817</v>
      </c>
      <c r="N33" s="460">
        <v>62736385</v>
      </c>
      <c r="O33" s="460">
        <v>960112</v>
      </c>
    </row>
    <row r="34" spans="1:15" ht="29">
      <c r="A34" s="570" t="s">
        <v>837</v>
      </c>
      <c r="B34" s="457">
        <v>1118761.4383999999</v>
      </c>
      <c r="C34" s="458">
        <v>1112465.4383999999</v>
      </c>
      <c r="D34" s="460">
        <v>6284</v>
      </c>
      <c r="E34" s="460">
        <v>166330</v>
      </c>
      <c r="F34" s="460">
        <v>194597</v>
      </c>
      <c r="G34" s="460">
        <v>172456</v>
      </c>
      <c r="H34" s="460">
        <v>0</v>
      </c>
      <c r="I34" s="460">
        <v>51365</v>
      </c>
      <c r="J34" s="460">
        <v>387891.43839999998</v>
      </c>
      <c r="K34" s="460">
        <v>133542</v>
      </c>
      <c r="L34" s="461">
        <v>6296</v>
      </c>
      <c r="M34" s="460">
        <v>0</v>
      </c>
      <c r="N34" s="460">
        <v>0</v>
      </c>
      <c r="O34" s="460">
        <v>6296</v>
      </c>
    </row>
    <row r="35" spans="1:15" ht="20.25" customHeight="1">
      <c r="A35" s="567" t="s">
        <v>838</v>
      </c>
      <c r="B35" s="457">
        <v>10762468.6</v>
      </c>
      <c r="C35" s="458">
        <v>442468.6</v>
      </c>
      <c r="D35" s="460">
        <v>0</v>
      </c>
      <c r="E35" s="460">
        <v>62176</v>
      </c>
      <c r="F35" s="460">
        <v>64400</v>
      </c>
      <c r="G35" s="460">
        <v>65486</v>
      </c>
      <c r="H35" s="460">
        <v>0</v>
      </c>
      <c r="I35" s="460">
        <v>0</v>
      </c>
      <c r="J35" s="460">
        <v>250406.59999999998</v>
      </c>
      <c r="K35" s="460">
        <v>0</v>
      </c>
      <c r="L35" s="461">
        <v>10320000</v>
      </c>
      <c r="M35" s="460">
        <v>0</v>
      </c>
      <c r="N35" s="460">
        <v>10320000</v>
      </c>
      <c r="O35" s="460"/>
    </row>
    <row r="36" spans="1:15" ht="29">
      <c r="A36" s="568" t="s">
        <v>839</v>
      </c>
      <c r="B36" s="457">
        <v>4539346.21</v>
      </c>
      <c r="C36" s="458">
        <v>4365246.21</v>
      </c>
      <c r="D36" s="460">
        <v>48377</v>
      </c>
      <c r="E36" s="460">
        <v>58450</v>
      </c>
      <c r="F36" s="460">
        <v>280810</v>
      </c>
      <c r="G36" s="460">
        <v>624067.21</v>
      </c>
      <c r="H36" s="460">
        <v>729170</v>
      </c>
      <c r="I36" s="460">
        <v>1986223</v>
      </c>
      <c r="J36" s="460">
        <v>638149</v>
      </c>
      <c r="K36" s="460">
        <v>0</v>
      </c>
      <c r="L36" s="461">
        <v>174100</v>
      </c>
      <c r="M36" s="460">
        <v>174100</v>
      </c>
      <c r="N36" s="460">
        <v>0</v>
      </c>
      <c r="O36" s="460"/>
    </row>
    <row r="37" spans="1:15" s="308" customFormat="1" ht="29">
      <c r="A37" s="567" t="s">
        <v>840</v>
      </c>
      <c r="B37" s="457">
        <v>71013190.560000002</v>
      </c>
      <c r="C37" s="458">
        <v>17046272.559999999</v>
      </c>
      <c r="D37" s="460">
        <v>-22163</v>
      </c>
      <c r="E37" s="460">
        <v>103271</v>
      </c>
      <c r="F37" s="460">
        <v>0</v>
      </c>
      <c r="G37" s="460">
        <v>3714889</v>
      </c>
      <c r="H37" s="460">
        <v>6930666</v>
      </c>
      <c r="I37" s="460">
        <v>2430119</v>
      </c>
      <c r="J37" s="460">
        <v>3805424.56</v>
      </c>
      <c r="K37" s="460">
        <v>84066</v>
      </c>
      <c r="L37" s="461">
        <v>53966918</v>
      </c>
      <c r="M37" s="460">
        <v>596717</v>
      </c>
      <c r="N37" s="460">
        <v>52416385</v>
      </c>
      <c r="O37" s="460">
        <v>953816</v>
      </c>
    </row>
    <row r="38" spans="1:15" ht="14.5">
      <c r="A38" s="571" t="s">
        <v>841</v>
      </c>
      <c r="B38" s="723">
        <v>0.15922227800049871</v>
      </c>
      <c r="C38" s="716">
        <v>0.18821952412266699</v>
      </c>
      <c r="D38" s="717">
        <v>0.77886209265147588</v>
      </c>
      <c r="E38" s="717">
        <v>0.73535660013274329</v>
      </c>
      <c r="F38" s="717">
        <v>1</v>
      </c>
      <c r="G38" s="717">
        <v>0.18833916998997449</v>
      </c>
      <c r="H38" s="717">
        <v>7.4862150749129719E-2</v>
      </c>
      <c r="I38" s="717">
        <v>0.1391123762981063</v>
      </c>
      <c r="J38" s="717">
        <v>0.25117656235192609</v>
      </c>
      <c r="K38" s="717">
        <v>0.61368148229844488</v>
      </c>
      <c r="L38" s="716">
        <v>0.14247632865427959</v>
      </c>
      <c r="M38" s="717">
        <v>0.22586424533968505</v>
      </c>
      <c r="N38" s="717">
        <v>0.14339646163395015</v>
      </c>
      <c r="O38" s="717">
        <v>6.5575682837002349E-3</v>
      </c>
    </row>
    <row r="39" spans="1:15" ht="16.5">
      <c r="A39" s="572" t="s">
        <v>842</v>
      </c>
      <c r="B39" s="463">
        <v>40580957.899999999</v>
      </c>
      <c r="C39" s="461">
        <v>15413911.9</v>
      </c>
      <c r="D39" s="461">
        <v>2999755</v>
      </c>
      <c r="E39" s="461">
        <v>2797935</v>
      </c>
      <c r="F39" s="461">
        <v>2103858</v>
      </c>
      <c r="G39" s="461">
        <v>1963903.9</v>
      </c>
      <c r="H39" s="461">
        <v>0</v>
      </c>
      <c r="I39" s="461">
        <v>3570525</v>
      </c>
      <c r="J39" s="461">
        <v>1714892</v>
      </c>
      <c r="K39" s="461">
        <v>263043</v>
      </c>
      <c r="L39" s="718">
        <v>25167046</v>
      </c>
      <c r="M39" s="718">
        <v>333386</v>
      </c>
      <c r="N39" s="735" t="s">
        <v>843</v>
      </c>
      <c r="O39" s="718">
        <v>819307</v>
      </c>
    </row>
    <row r="40" spans="1:15" ht="14.5">
      <c r="A40" s="420" t="s">
        <v>844</v>
      </c>
      <c r="B40" s="463">
        <v>8937181</v>
      </c>
      <c r="C40" s="461">
        <v>8937181</v>
      </c>
      <c r="D40" s="460">
        <v>2999755</v>
      </c>
      <c r="E40" s="460">
        <v>0</v>
      </c>
      <c r="F40" s="460">
        <v>2103858</v>
      </c>
      <c r="G40" s="460">
        <v>0</v>
      </c>
      <c r="H40" s="460">
        <v>0</v>
      </c>
      <c r="I40" s="460">
        <v>3570525</v>
      </c>
      <c r="J40" s="460">
        <v>0</v>
      </c>
      <c r="K40" s="460">
        <v>263043</v>
      </c>
      <c r="L40" s="718">
        <v>0</v>
      </c>
      <c r="M40" s="719">
        <v>0</v>
      </c>
      <c r="N40" s="719">
        <v>0</v>
      </c>
      <c r="O40" s="719"/>
    </row>
    <row r="41" spans="1:15" ht="29">
      <c r="A41" s="567" t="s">
        <v>845</v>
      </c>
      <c r="B41" s="463">
        <v>1594569</v>
      </c>
      <c r="C41" s="461">
        <v>1594569</v>
      </c>
      <c r="D41" s="460">
        <v>990342</v>
      </c>
      <c r="E41" s="460">
        <v>0</v>
      </c>
      <c r="F41" s="460">
        <v>594344</v>
      </c>
      <c r="G41" s="460">
        <v>0</v>
      </c>
      <c r="H41" s="460">
        <v>0</v>
      </c>
      <c r="I41" s="460">
        <v>0</v>
      </c>
      <c r="J41" s="460">
        <v>0</v>
      </c>
      <c r="K41" s="460">
        <v>9883</v>
      </c>
      <c r="L41" s="718">
        <v>0</v>
      </c>
      <c r="M41" s="719">
        <v>0</v>
      </c>
      <c r="N41" s="719">
        <v>0</v>
      </c>
      <c r="O41" s="719"/>
    </row>
    <row r="42" spans="1:15" ht="29">
      <c r="A42" s="567" t="s">
        <v>846</v>
      </c>
      <c r="B42" s="463">
        <v>7342612</v>
      </c>
      <c r="C42" s="461">
        <v>7342612</v>
      </c>
      <c r="D42" s="460">
        <v>2009413</v>
      </c>
      <c r="E42" s="460">
        <v>0</v>
      </c>
      <c r="F42" s="460">
        <v>1509514</v>
      </c>
      <c r="G42" s="460">
        <v>0</v>
      </c>
      <c r="H42" s="460">
        <v>0</v>
      </c>
      <c r="I42" s="460">
        <v>3570525</v>
      </c>
      <c r="J42" s="460">
        <v>0</v>
      </c>
      <c r="K42" s="460">
        <v>253160</v>
      </c>
      <c r="L42" s="718">
        <v>0</v>
      </c>
      <c r="M42" s="719">
        <v>0</v>
      </c>
      <c r="N42" s="719">
        <v>0</v>
      </c>
      <c r="O42" s="719"/>
    </row>
    <row r="43" spans="1:15" ht="14.5">
      <c r="A43" s="420" t="s">
        <v>847</v>
      </c>
      <c r="B43" s="463">
        <v>31643776.899999999</v>
      </c>
      <c r="C43" s="461">
        <v>6476730.9000000004</v>
      </c>
      <c r="D43" s="460">
        <v>0</v>
      </c>
      <c r="E43" s="460">
        <v>2797935</v>
      </c>
      <c r="F43" s="460">
        <v>0</v>
      </c>
      <c r="G43" s="460">
        <v>1963903.9</v>
      </c>
      <c r="H43" s="460">
        <v>0</v>
      </c>
      <c r="I43" s="460">
        <v>0</v>
      </c>
      <c r="J43" s="460">
        <v>1714892</v>
      </c>
      <c r="K43" s="460">
        <v>0</v>
      </c>
      <c r="L43" s="718">
        <v>25167046</v>
      </c>
      <c r="M43" s="719">
        <v>333386</v>
      </c>
      <c r="N43" s="719">
        <v>24014353</v>
      </c>
      <c r="O43" s="719">
        <v>819307</v>
      </c>
    </row>
    <row r="44" spans="1:15" ht="17.25" customHeight="1">
      <c r="A44" s="573" t="s">
        <v>848</v>
      </c>
      <c r="B44" s="463">
        <v>2708385.9800000004</v>
      </c>
      <c r="C44" s="461">
        <v>2483193.9800000004</v>
      </c>
      <c r="D44" s="460">
        <v>0</v>
      </c>
      <c r="E44" s="460">
        <v>1404385</v>
      </c>
      <c r="F44" s="460">
        <v>0</v>
      </c>
      <c r="G44" s="460">
        <v>727772.33</v>
      </c>
      <c r="H44" s="460">
        <v>0</v>
      </c>
      <c r="I44" s="460">
        <v>0</v>
      </c>
      <c r="J44" s="460">
        <v>351036.65000000014</v>
      </c>
      <c r="K44" s="460">
        <v>0</v>
      </c>
      <c r="L44" s="718">
        <v>225192</v>
      </c>
      <c r="M44" s="719">
        <v>44319</v>
      </c>
      <c r="N44" s="719">
        <v>0</v>
      </c>
      <c r="O44" s="719">
        <v>180873</v>
      </c>
    </row>
    <row r="45" spans="1:15" ht="29">
      <c r="A45" s="573" t="s">
        <v>849</v>
      </c>
      <c r="B45" s="463">
        <v>28935390.920000002</v>
      </c>
      <c r="C45" s="461">
        <v>3993536.92</v>
      </c>
      <c r="D45" s="460">
        <v>0</v>
      </c>
      <c r="E45" s="460">
        <v>1393550</v>
      </c>
      <c r="F45" s="460">
        <v>0</v>
      </c>
      <c r="G45" s="460">
        <v>1236131.57</v>
      </c>
      <c r="H45" s="460">
        <v>0</v>
      </c>
      <c r="I45" s="460">
        <v>0</v>
      </c>
      <c r="J45" s="460">
        <v>1363855.3499999999</v>
      </c>
      <c r="K45" s="460">
        <v>0</v>
      </c>
      <c r="L45" s="718">
        <v>24941854</v>
      </c>
      <c r="M45" s="719">
        <v>289067</v>
      </c>
      <c r="N45" s="719">
        <v>24014353</v>
      </c>
      <c r="O45" s="719">
        <v>638434</v>
      </c>
    </row>
    <row r="46" spans="1:15" ht="14.5">
      <c r="A46" s="313" t="s">
        <v>850</v>
      </c>
      <c r="B46" s="722">
        <v>0.1060338445091263</v>
      </c>
      <c r="C46" s="720">
        <v>0.26455081659056323</v>
      </c>
      <c r="D46" s="666">
        <v>0.33014096151185679</v>
      </c>
      <c r="E46" s="666">
        <v>0.50193624941251314</v>
      </c>
      <c r="F46" s="666">
        <v>0.28250195593048583</v>
      </c>
      <c r="G46" s="666">
        <v>0.37057430865125324</v>
      </c>
      <c r="H46" s="666">
        <v>0</v>
      </c>
      <c r="I46" s="666">
        <v>0</v>
      </c>
      <c r="J46" s="666">
        <v>0.2046989839593398</v>
      </c>
      <c r="K46" s="666">
        <v>3.7571803849560721E-2</v>
      </c>
      <c r="L46" s="720">
        <v>8.6106620071592626E-3</v>
      </c>
      <c r="M46" s="666">
        <v>0.1329359961126142</v>
      </c>
      <c r="N46" s="666">
        <v>0</v>
      </c>
      <c r="O46" s="666">
        <v>0.22076340126472738</v>
      </c>
    </row>
    <row r="47" spans="1:15" ht="14.5">
      <c r="A47" s="560" t="s">
        <v>851</v>
      </c>
      <c r="B47" s="463">
        <v>156841597.30840001</v>
      </c>
      <c r="C47" s="461">
        <v>57975319.308400005</v>
      </c>
      <c r="D47" s="461">
        <v>3976326.6</v>
      </c>
      <c r="E47" s="461">
        <v>3188162</v>
      </c>
      <c r="F47" s="461">
        <v>3219420</v>
      </c>
      <c r="G47" s="461">
        <v>6540802.1099999994</v>
      </c>
      <c r="H47" s="461">
        <v>9740169</v>
      </c>
      <c r="I47" s="461">
        <v>24033025</v>
      </c>
      <c r="J47" s="461">
        <v>6796763.5984000005</v>
      </c>
      <c r="K47" s="461">
        <v>480651</v>
      </c>
      <c r="L47" s="718">
        <v>98866278</v>
      </c>
      <c r="M47" s="718">
        <v>1104203</v>
      </c>
      <c r="N47" s="718">
        <v>95982656</v>
      </c>
      <c r="O47" s="718">
        <v>1779419</v>
      </c>
    </row>
    <row r="48" spans="1:15" ht="14.5">
      <c r="A48" s="560" t="s">
        <v>852</v>
      </c>
      <c r="B48" s="463">
        <v>37764053.600000001</v>
      </c>
      <c r="C48" s="461">
        <v>28532135.600000001</v>
      </c>
      <c r="D48" s="461">
        <v>3943828.6</v>
      </c>
      <c r="E48" s="461">
        <v>0</v>
      </c>
      <c r="F48" s="461">
        <v>2679613</v>
      </c>
      <c r="G48" s="461">
        <v>0</v>
      </c>
      <c r="H48" s="461">
        <v>2080333</v>
      </c>
      <c r="I48" s="461">
        <v>19565318</v>
      </c>
      <c r="J48" s="461">
        <v>0</v>
      </c>
      <c r="K48" s="461">
        <v>263043</v>
      </c>
      <c r="L48" s="718">
        <v>9231918</v>
      </c>
      <c r="M48" s="718">
        <v>0</v>
      </c>
      <c r="N48" s="718">
        <v>9231918</v>
      </c>
      <c r="O48" s="718">
        <v>0</v>
      </c>
    </row>
    <row r="49" spans="1:15" ht="14.5">
      <c r="A49" s="560" t="s">
        <v>853</v>
      </c>
      <c r="B49" s="463">
        <v>87433766.808400005</v>
      </c>
      <c r="C49" s="461">
        <v>22966452.808400001</v>
      </c>
      <c r="D49" s="461">
        <v>32498</v>
      </c>
      <c r="E49" s="461">
        <v>390227</v>
      </c>
      <c r="F49" s="461">
        <v>539807</v>
      </c>
      <c r="G49" s="461">
        <v>4576898.21</v>
      </c>
      <c r="H49" s="461">
        <v>7659836</v>
      </c>
      <c r="I49" s="461">
        <v>4467707</v>
      </c>
      <c r="J49" s="461">
        <v>5081871.5984000005</v>
      </c>
      <c r="K49" s="461">
        <v>217608</v>
      </c>
      <c r="L49" s="718">
        <v>64467314</v>
      </c>
      <c r="M49" s="718">
        <v>770817</v>
      </c>
      <c r="N49" s="718">
        <v>62736385</v>
      </c>
      <c r="O49" s="718">
        <v>960112</v>
      </c>
    </row>
    <row r="50" spans="1:15">
      <c r="A50" s="736" t="s">
        <v>854</v>
      </c>
    </row>
    <row r="52" spans="1:15" ht="18.5" thickBot="1">
      <c r="A52" s="559" t="s">
        <v>855</v>
      </c>
      <c r="B52" s="559"/>
      <c r="C52" s="390"/>
      <c r="D52" s="390"/>
      <c r="E52" s="390"/>
      <c r="F52" s="390"/>
      <c r="G52" s="390"/>
      <c r="H52" s="390"/>
      <c r="I52" s="390"/>
      <c r="J52" s="390"/>
      <c r="K52" s="390"/>
      <c r="L52" s="390"/>
      <c r="M52" s="390"/>
      <c r="N52" s="390"/>
      <c r="O52" s="390"/>
    </row>
    <row r="53" spans="1:15" ht="29">
      <c r="A53" s="470" t="s">
        <v>510</v>
      </c>
      <c r="B53" s="331" t="s">
        <v>585</v>
      </c>
      <c r="C53" s="574" t="s">
        <v>461</v>
      </c>
      <c r="D53" s="305" t="s">
        <v>554</v>
      </c>
      <c r="E53" s="332" t="s">
        <v>555</v>
      </c>
      <c r="F53" s="332" t="s">
        <v>556</v>
      </c>
      <c r="G53" s="332" t="s">
        <v>557</v>
      </c>
      <c r="H53" s="333" t="s">
        <v>558</v>
      </c>
      <c r="I53" s="333" t="s">
        <v>559</v>
      </c>
      <c r="J53" s="333" t="s">
        <v>560</v>
      </c>
      <c r="K53" s="333" t="s">
        <v>561</v>
      </c>
      <c r="L53" s="334" t="s">
        <v>746</v>
      </c>
      <c r="M53" s="333" t="s">
        <v>562</v>
      </c>
      <c r="N53" s="333" t="s">
        <v>563</v>
      </c>
      <c r="O53" s="333" t="s">
        <v>564</v>
      </c>
    </row>
    <row r="54" spans="1:15" ht="14.5">
      <c r="A54" s="443" t="s">
        <v>856</v>
      </c>
      <c r="B54" s="345">
        <v>80064.235000000001</v>
      </c>
      <c r="C54" s="514">
        <v>24451.335000000003</v>
      </c>
      <c r="D54" s="565">
        <v>4035.8980000000001</v>
      </c>
      <c r="E54" s="514">
        <v>1088</v>
      </c>
      <c r="F54" s="514">
        <v>2645</v>
      </c>
      <c r="G54" s="514">
        <v>1142.97</v>
      </c>
      <c r="H54" s="514">
        <v>339</v>
      </c>
      <c r="I54" s="514">
        <v>8343.3819999999996</v>
      </c>
      <c r="J54" s="514">
        <v>4208.8850000000002</v>
      </c>
      <c r="K54" s="514">
        <v>2648.2</v>
      </c>
      <c r="L54" s="514">
        <v>55612.9</v>
      </c>
      <c r="M54" s="514">
        <v>6279.5</v>
      </c>
      <c r="N54" s="514">
        <v>43462.400000000001</v>
      </c>
      <c r="O54" s="514">
        <v>5871</v>
      </c>
    </row>
    <row r="55" spans="1:15" ht="14.5">
      <c r="A55" s="313" t="s">
        <v>857</v>
      </c>
      <c r="B55" s="345">
        <v>48482.15</v>
      </c>
      <c r="C55" s="514">
        <v>10442.15</v>
      </c>
      <c r="D55" s="564">
        <v>0</v>
      </c>
      <c r="E55" s="376">
        <v>0</v>
      </c>
      <c r="F55" s="376">
        <v>0</v>
      </c>
      <c r="G55" s="376">
        <v>464.15</v>
      </c>
      <c r="H55" s="376">
        <v>83</v>
      </c>
      <c r="I55" s="376">
        <v>6325</v>
      </c>
      <c r="J55" s="376">
        <v>3570</v>
      </c>
      <c r="K55" s="376">
        <v>0</v>
      </c>
      <c r="L55" s="514">
        <v>38040</v>
      </c>
      <c r="M55" s="376"/>
      <c r="N55" s="376">
        <v>38040</v>
      </c>
      <c r="O55" s="376">
        <v>0</v>
      </c>
    </row>
    <row r="56" spans="1:15" ht="14.5">
      <c r="A56" s="313" t="s">
        <v>858</v>
      </c>
      <c r="B56" s="345">
        <v>1188</v>
      </c>
      <c r="C56" s="514">
        <v>1188</v>
      </c>
      <c r="D56" s="564">
        <v>0</v>
      </c>
      <c r="E56" s="376">
        <v>0</v>
      </c>
      <c r="F56" s="376">
        <v>0</v>
      </c>
      <c r="G56" s="376">
        <v>0</v>
      </c>
      <c r="H56" s="376">
        <v>0</v>
      </c>
      <c r="I56" s="376">
        <v>551</v>
      </c>
      <c r="J56" s="376">
        <v>526</v>
      </c>
      <c r="K56" s="376">
        <v>111</v>
      </c>
      <c r="L56" s="514">
        <v>0</v>
      </c>
      <c r="M56" s="376"/>
      <c r="N56" s="376">
        <v>0</v>
      </c>
      <c r="O56" s="376">
        <v>0</v>
      </c>
    </row>
    <row r="57" spans="1:15" ht="14.5">
      <c r="A57" s="313" t="s">
        <v>859</v>
      </c>
      <c r="B57" s="345">
        <v>9590.5</v>
      </c>
      <c r="C57" s="514">
        <v>1672</v>
      </c>
      <c r="D57" s="376">
        <v>871</v>
      </c>
      <c r="E57" s="376">
        <v>322</v>
      </c>
      <c r="F57" s="376">
        <v>0</v>
      </c>
      <c r="G57" s="376">
        <v>0</v>
      </c>
      <c r="H57" s="376">
        <v>0</v>
      </c>
      <c r="I57" s="376">
        <v>81</v>
      </c>
      <c r="J57" s="376">
        <v>0</v>
      </c>
      <c r="K57" s="376">
        <v>398</v>
      </c>
      <c r="L57" s="514">
        <v>7918.5</v>
      </c>
      <c r="M57" s="376">
        <v>4945.5</v>
      </c>
      <c r="N57" s="376">
        <v>0</v>
      </c>
      <c r="O57" s="376">
        <v>2973</v>
      </c>
    </row>
    <row r="58" spans="1:15" ht="14.5">
      <c r="A58" s="313" t="s">
        <v>860</v>
      </c>
      <c r="B58" s="345">
        <v>149.06</v>
      </c>
      <c r="C58" s="514">
        <v>149.06</v>
      </c>
      <c r="D58" s="376">
        <v>0</v>
      </c>
      <c r="E58" s="376">
        <v>0</v>
      </c>
      <c r="F58" s="376">
        <v>149.06</v>
      </c>
      <c r="G58" s="376">
        <v>0</v>
      </c>
      <c r="H58" s="376">
        <v>0</v>
      </c>
      <c r="I58" s="376">
        <v>0</v>
      </c>
      <c r="J58" s="376">
        <v>0</v>
      </c>
      <c r="K58" s="376">
        <v>0</v>
      </c>
      <c r="L58" s="514">
        <v>0</v>
      </c>
      <c r="M58" s="376">
        <v>0</v>
      </c>
      <c r="N58" s="376">
        <v>0</v>
      </c>
      <c r="O58" s="376">
        <v>0</v>
      </c>
    </row>
    <row r="59" spans="1:15" ht="14.5">
      <c r="A59" s="313" t="s">
        <v>861</v>
      </c>
      <c r="B59" s="345">
        <v>1524.05</v>
      </c>
      <c r="C59" s="514">
        <v>156.80000000000001</v>
      </c>
      <c r="D59" s="376">
        <v>65</v>
      </c>
      <c r="E59" s="376">
        <v>41</v>
      </c>
      <c r="F59" s="376">
        <v>16</v>
      </c>
      <c r="G59" s="376">
        <v>6.8</v>
      </c>
      <c r="H59" s="376">
        <v>28</v>
      </c>
      <c r="I59" s="376">
        <v>0</v>
      </c>
      <c r="J59" s="376">
        <v>0</v>
      </c>
      <c r="K59" s="376">
        <v>0</v>
      </c>
      <c r="L59" s="514">
        <v>1367.25</v>
      </c>
      <c r="M59" s="376">
        <v>445</v>
      </c>
      <c r="N59" s="376">
        <v>18.25</v>
      </c>
      <c r="O59" s="376">
        <v>904</v>
      </c>
    </row>
    <row r="60" spans="1:15" ht="14.5">
      <c r="A60" s="313" t="s">
        <v>862</v>
      </c>
      <c r="B60" s="345">
        <v>126.93</v>
      </c>
      <c r="C60" s="514">
        <v>36.93</v>
      </c>
      <c r="D60" s="376">
        <v>4.4000000000000004</v>
      </c>
      <c r="E60" s="376">
        <v>0</v>
      </c>
      <c r="F60" s="376">
        <v>0</v>
      </c>
      <c r="G60" s="376">
        <v>3.93</v>
      </c>
      <c r="H60" s="376">
        <v>2</v>
      </c>
      <c r="I60" s="376">
        <v>0</v>
      </c>
      <c r="J60" s="376">
        <v>0</v>
      </c>
      <c r="K60" s="376">
        <v>26.6</v>
      </c>
      <c r="L60" s="514">
        <v>90</v>
      </c>
      <c r="M60" s="376" t="s">
        <v>863</v>
      </c>
      <c r="N60" s="376">
        <v>0</v>
      </c>
      <c r="O60" s="376">
        <v>90</v>
      </c>
    </row>
    <row r="61" spans="1:15" ht="14.5">
      <c r="A61" s="313" t="s">
        <v>864</v>
      </c>
      <c r="B61" s="345">
        <v>13900.79</v>
      </c>
      <c r="C61" s="514">
        <v>8157.7900000000009</v>
      </c>
      <c r="D61" s="376">
        <v>1779</v>
      </c>
      <c r="E61" s="376">
        <v>630</v>
      </c>
      <c r="F61" s="376">
        <v>1651</v>
      </c>
      <c r="G61" s="376">
        <v>629.19000000000005</v>
      </c>
      <c r="H61" s="376">
        <v>224</v>
      </c>
      <c r="I61" s="376">
        <v>1132</v>
      </c>
      <c r="J61" s="376">
        <v>0</v>
      </c>
      <c r="K61" s="376">
        <v>2112.6</v>
      </c>
      <c r="L61" s="514">
        <v>5743</v>
      </c>
      <c r="M61" s="376">
        <v>859</v>
      </c>
      <c r="N61" s="376">
        <v>3600</v>
      </c>
      <c r="O61" s="376">
        <v>1284</v>
      </c>
    </row>
    <row r="62" spans="1:15" ht="14.5">
      <c r="A62" s="313" t="s">
        <v>865</v>
      </c>
      <c r="B62" s="345">
        <v>1616.3</v>
      </c>
      <c r="C62" s="514">
        <v>1076.3</v>
      </c>
      <c r="D62" s="376">
        <v>449</v>
      </c>
      <c r="E62" s="376">
        <v>95</v>
      </c>
      <c r="F62" s="376">
        <v>495</v>
      </c>
      <c r="G62" s="376">
        <v>35.299999999999997</v>
      </c>
      <c r="H62" s="376">
        <v>2</v>
      </c>
      <c r="I62" s="376">
        <v>0</v>
      </c>
      <c r="J62" s="376">
        <v>0</v>
      </c>
      <c r="K62" s="376">
        <v>0</v>
      </c>
      <c r="L62" s="514">
        <v>540</v>
      </c>
      <c r="M62" s="376" t="s">
        <v>863</v>
      </c>
      <c r="N62" s="376">
        <v>0</v>
      </c>
      <c r="O62" s="376">
        <v>540</v>
      </c>
    </row>
    <row r="63" spans="1:15" ht="14.5">
      <c r="A63" s="342" t="s">
        <v>866</v>
      </c>
      <c r="B63" s="345">
        <v>2133.6099999999997</v>
      </c>
      <c r="C63" s="514">
        <v>588.6099999999999</v>
      </c>
      <c r="D63" s="480">
        <v>318.25</v>
      </c>
      <c r="E63" s="480">
        <v>0</v>
      </c>
      <c r="F63" s="480">
        <v>0</v>
      </c>
      <c r="G63" s="480">
        <v>0</v>
      </c>
      <c r="H63" s="480" t="s">
        <v>863</v>
      </c>
      <c r="I63" s="480">
        <v>243.32</v>
      </c>
      <c r="J63" s="480">
        <v>27.04</v>
      </c>
      <c r="K63" s="480">
        <v>0</v>
      </c>
      <c r="L63" s="569">
        <v>1545</v>
      </c>
      <c r="M63" s="480">
        <v>30</v>
      </c>
      <c r="N63" s="480">
        <v>1481</v>
      </c>
      <c r="O63" s="480">
        <v>34</v>
      </c>
    </row>
    <row r="64" spans="1:15" ht="14.5">
      <c r="A64" s="313" t="s">
        <v>867</v>
      </c>
      <c r="B64" s="345">
        <v>1352.8449999999998</v>
      </c>
      <c r="C64" s="514">
        <v>983.69499999999994</v>
      </c>
      <c r="D64" s="376">
        <v>549.24799999999993</v>
      </c>
      <c r="E64" s="376">
        <v>0</v>
      </c>
      <c r="F64" s="376">
        <v>333.94</v>
      </c>
      <c r="G64" s="376">
        <v>3.6</v>
      </c>
      <c r="H64" s="376" t="s">
        <v>863</v>
      </c>
      <c r="I64" s="376">
        <v>11.061999999999999</v>
      </c>
      <c r="J64" s="376">
        <v>85.844999999999999</v>
      </c>
      <c r="K64" s="376"/>
      <c r="L64" s="514">
        <v>369.15</v>
      </c>
      <c r="M64" s="376" t="s">
        <v>863</v>
      </c>
      <c r="N64" s="376">
        <v>323.14999999999998</v>
      </c>
      <c r="O64" s="376">
        <v>46</v>
      </c>
    </row>
    <row r="65" spans="1:15" ht="14.5">
      <c r="A65" s="575" t="s">
        <v>868</v>
      </c>
      <c r="B65" s="345">
        <v>20654.525000000001</v>
      </c>
      <c r="C65" s="514">
        <v>11000.125</v>
      </c>
      <c r="D65" s="514">
        <v>3164.8980000000001</v>
      </c>
      <c r="E65" s="514">
        <v>766</v>
      </c>
      <c r="F65" s="514">
        <v>2495.94</v>
      </c>
      <c r="G65" s="514">
        <v>678.82</v>
      </c>
      <c r="H65" s="514">
        <v>256</v>
      </c>
      <c r="I65" s="514">
        <v>1386.3819999999998</v>
      </c>
      <c r="J65" s="514">
        <v>112.88499999999999</v>
      </c>
      <c r="K65" s="514">
        <v>2139.1999999999998</v>
      </c>
      <c r="L65" s="514">
        <v>9654.4</v>
      </c>
      <c r="M65" s="514">
        <v>1334</v>
      </c>
      <c r="N65" s="514">
        <v>5422.4</v>
      </c>
      <c r="O65" s="514">
        <v>2898</v>
      </c>
    </row>
    <row r="66" spans="1:15" ht="14.5">
      <c r="A66" s="560" t="s">
        <v>869</v>
      </c>
      <c r="B66" s="345">
        <v>0.25797442515999813</v>
      </c>
      <c r="C66" s="514">
        <v>0.44987829907855742</v>
      </c>
      <c r="D66" s="514">
        <v>0.7841868154249686</v>
      </c>
      <c r="E66" s="514">
        <v>0.70404411764705888</v>
      </c>
      <c r="F66" s="514">
        <v>0.94364461247637055</v>
      </c>
      <c r="G66" s="514">
        <v>0.59390885150091433</v>
      </c>
      <c r="H66" s="514">
        <v>0.75516224188790559</v>
      </c>
      <c r="I66" s="514">
        <v>0.16616547102841508</v>
      </c>
      <c r="J66" s="514">
        <v>2.6820642521712991E-2</v>
      </c>
      <c r="K66" s="514">
        <v>0.80779397326485913</v>
      </c>
      <c r="L66" s="514">
        <v>0.17360001006960615</v>
      </c>
      <c r="M66" s="514">
        <v>0.21243729596305438</v>
      </c>
      <c r="N66" s="514">
        <v>0.12476071270799587</v>
      </c>
      <c r="O66" s="514">
        <v>0.49361267245784363</v>
      </c>
    </row>
    <row r="67" spans="1:15" ht="14.5">
      <c r="A67" s="560" t="s">
        <v>870</v>
      </c>
      <c r="B67" s="345">
        <v>9380.1830000000009</v>
      </c>
      <c r="C67" s="514">
        <v>6661.7430000000004</v>
      </c>
      <c r="D67" s="514">
        <v>575.4</v>
      </c>
      <c r="E67" s="514">
        <v>252</v>
      </c>
      <c r="F67" s="514">
        <v>378.5</v>
      </c>
      <c r="G67" s="514">
        <v>477.32</v>
      </c>
      <c r="H67" s="514">
        <v>509</v>
      </c>
      <c r="I67" s="514">
        <v>3227</v>
      </c>
      <c r="J67" s="514">
        <v>1024.123</v>
      </c>
      <c r="K67" s="514">
        <v>218.39999999999998</v>
      </c>
      <c r="L67" s="514">
        <v>2718.44</v>
      </c>
      <c r="M67" s="514">
        <v>9.4700000000000006</v>
      </c>
      <c r="N67" s="514">
        <v>2597.9700000000003</v>
      </c>
      <c r="O67" s="514">
        <v>111</v>
      </c>
    </row>
    <row r="68" spans="1:15" ht="14.5">
      <c r="A68" s="313" t="s">
        <v>871</v>
      </c>
      <c r="B68" s="345">
        <v>2248.0889999999999</v>
      </c>
      <c r="C68" s="514">
        <v>1212.3990000000001</v>
      </c>
      <c r="D68" s="376">
        <v>9.02</v>
      </c>
      <c r="E68" s="376">
        <v>74</v>
      </c>
      <c r="F68" s="376">
        <v>38.5</v>
      </c>
      <c r="G68" s="376">
        <v>195.7</v>
      </c>
      <c r="H68" s="376">
        <v>167</v>
      </c>
      <c r="I68" s="376">
        <v>472</v>
      </c>
      <c r="J68" s="376">
        <v>191.47900000000001</v>
      </c>
      <c r="K68" s="376">
        <v>64.7</v>
      </c>
      <c r="L68" s="514">
        <v>1035.69</v>
      </c>
      <c r="M68" s="376">
        <v>4.6900000000000004</v>
      </c>
      <c r="N68" s="376">
        <v>1031</v>
      </c>
      <c r="O68" s="376">
        <v>0</v>
      </c>
    </row>
    <row r="69" spans="1:15" ht="14.5">
      <c r="A69" s="313" t="s">
        <v>872</v>
      </c>
      <c r="B69" s="345">
        <v>2813.98</v>
      </c>
      <c r="C69" s="514">
        <v>2812.01</v>
      </c>
      <c r="D69" s="376">
        <v>80</v>
      </c>
      <c r="E69" s="376">
        <v>4</v>
      </c>
      <c r="F69" s="376">
        <v>172</v>
      </c>
      <c r="G69" s="376">
        <v>114.01</v>
      </c>
      <c r="H69" s="376">
        <v>21</v>
      </c>
      <c r="I69" s="376">
        <v>2364</v>
      </c>
      <c r="J69" s="376">
        <v>57</v>
      </c>
      <c r="K69" s="376" t="s">
        <v>576</v>
      </c>
      <c r="L69" s="514">
        <v>1.97</v>
      </c>
      <c r="M69" s="376" t="s">
        <v>576</v>
      </c>
      <c r="N69" s="376">
        <v>1.97</v>
      </c>
      <c r="O69" s="376">
        <v>0</v>
      </c>
    </row>
    <row r="70" spans="1:15" ht="14.5">
      <c r="A70" s="313" t="s">
        <v>873</v>
      </c>
      <c r="B70" s="345">
        <v>4318.1139999999996</v>
      </c>
      <c r="C70" s="514">
        <v>2637.3339999999998</v>
      </c>
      <c r="D70" s="376">
        <v>486.38</v>
      </c>
      <c r="E70" s="376">
        <v>174</v>
      </c>
      <c r="F70" s="376">
        <v>168</v>
      </c>
      <c r="G70" s="376">
        <v>167.61</v>
      </c>
      <c r="H70" s="376">
        <v>321</v>
      </c>
      <c r="I70" s="376">
        <v>391</v>
      </c>
      <c r="J70" s="376">
        <v>775.64400000000001</v>
      </c>
      <c r="K70" s="376">
        <v>153.69999999999999</v>
      </c>
      <c r="L70" s="514">
        <v>1680.78</v>
      </c>
      <c r="M70" s="376">
        <v>4.78</v>
      </c>
      <c r="N70" s="376">
        <v>1565</v>
      </c>
      <c r="O70" s="376">
        <v>111</v>
      </c>
    </row>
    <row r="71" spans="1:15" ht="14.5">
      <c r="A71" s="560" t="s">
        <v>874</v>
      </c>
      <c r="B71" s="345">
        <v>89444.418000000005</v>
      </c>
      <c r="C71" s="514">
        <v>31113.078000000001</v>
      </c>
      <c r="D71" s="514">
        <v>4611.2979999999998</v>
      </c>
      <c r="E71" s="514">
        <v>1340</v>
      </c>
      <c r="F71" s="514">
        <v>3023.5</v>
      </c>
      <c r="G71" s="514">
        <v>1620.29</v>
      </c>
      <c r="H71" s="514">
        <v>848</v>
      </c>
      <c r="I71" s="514">
        <v>11570.382</v>
      </c>
      <c r="J71" s="514">
        <v>5233.0079999999998</v>
      </c>
      <c r="K71" s="514">
        <v>2866.6</v>
      </c>
      <c r="L71" s="514">
        <v>58331.340000000004</v>
      </c>
      <c r="M71" s="514">
        <v>6288.97</v>
      </c>
      <c r="N71" s="514">
        <v>46060.37</v>
      </c>
      <c r="O71" s="514">
        <v>5982</v>
      </c>
    </row>
    <row r="72" spans="1:15">
      <c r="J72" s="576"/>
    </row>
    <row r="73" spans="1:15" ht="18.5" thickBot="1">
      <c r="A73" s="559" t="s">
        <v>875</v>
      </c>
      <c r="B73" s="559"/>
      <c r="C73" s="390"/>
      <c r="D73" s="390"/>
      <c r="E73" s="390"/>
      <c r="F73" s="390"/>
      <c r="G73" s="390"/>
      <c r="H73" s="390"/>
      <c r="I73" s="390"/>
      <c r="J73" s="577"/>
      <c r="K73" s="577"/>
      <c r="L73" s="577"/>
      <c r="M73" s="577"/>
      <c r="N73" s="577"/>
      <c r="O73" s="577"/>
    </row>
    <row r="74" spans="1:15" ht="14.5">
      <c r="A74" s="470" t="s">
        <v>270</v>
      </c>
      <c r="B74" s="331" t="s">
        <v>585</v>
      </c>
      <c r="C74" s="331" t="s">
        <v>461</v>
      </c>
      <c r="D74" s="305" t="s">
        <v>554</v>
      </c>
      <c r="E74" s="332" t="s">
        <v>555</v>
      </c>
      <c r="F74" s="332" t="s">
        <v>556</v>
      </c>
      <c r="G74" s="332" t="s">
        <v>557</v>
      </c>
      <c r="H74" s="333" t="s">
        <v>558</v>
      </c>
      <c r="I74" s="333" t="s">
        <v>559</v>
      </c>
      <c r="J74" s="333" t="s">
        <v>560</v>
      </c>
      <c r="K74" s="333" t="s">
        <v>561</v>
      </c>
      <c r="L74" s="334" t="s">
        <v>746</v>
      </c>
      <c r="M74" s="333" t="s">
        <v>562</v>
      </c>
      <c r="N74" s="333" t="s">
        <v>563</v>
      </c>
      <c r="O74" s="333" t="s">
        <v>564</v>
      </c>
    </row>
    <row r="75" spans="1:15" ht="14.5">
      <c r="A75" s="443" t="s">
        <v>876</v>
      </c>
      <c r="B75" s="710">
        <v>6085.2979999999998</v>
      </c>
      <c r="C75" s="711">
        <v>3377.2979999999998</v>
      </c>
      <c r="D75" s="712">
        <v>575</v>
      </c>
      <c r="E75" s="712">
        <v>174</v>
      </c>
      <c r="F75" s="712">
        <v>0</v>
      </c>
      <c r="G75" s="712">
        <v>477.33</v>
      </c>
      <c r="H75" s="712">
        <v>321</v>
      </c>
      <c r="I75" s="712">
        <v>611</v>
      </c>
      <c r="J75" s="712">
        <v>1052.9680000000001</v>
      </c>
      <c r="K75" s="712">
        <v>166</v>
      </c>
      <c r="L75" s="712">
        <v>2708</v>
      </c>
      <c r="M75" s="712" t="s">
        <v>877</v>
      </c>
      <c r="N75" s="712">
        <v>2597</v>
      </c>
      <c r="O75" s="712">
        <v>111</v>
      </c>
    </row>
    <row r="76" spans="1:15" ht="14.5">
      <c r="A76" s="313" t="s">
        <v>878</v>
      </c>
      <c r="B76" s="710">
        <v>0</v>
      </c>
      <c r="C76" s="711">
        <v>0</v>
      </c>
      <c r="D76" s="713">
        <v>0</v>
      </c>
      <c r="E76" s="713">
        <v>0</v>
      </c>
      <c r="F76" s="713" t="s">
        <v>877</v>
      </c>
      <c r="G76" s="713">
        <v>0</v>
      </c>
      <c r="H76" s="713">
        <v>0</v>
      </c>
      <c r="I76" s="713">
        <v>0</v>
      </c>
      <c r="J76" s="713" t="s">
        <v>877</v>
      </c>
      <c r="K76" s="713">
        <v>0</v>
      </c>
      <c r="L76" s="711">
        <v>0</v>
      </c>
      <c r="M76" s="713"/>
      <c r="N76" s="713" t="s">
        <v>877</v>
      </c>
      <c r="O76" s="713">
        <v>0</v>
      </c>
    </row>
    <row r="77" spans="1:15" ht="14.5">
      <c r="A77" s="313" t="s">
        <v>879</v>
      </c>
      <c r="B77" s="710">
        <v>6085.2979999999998</v>
      </c>
      <c r="C77" s="711">
        <v>3377.2979999999998</v>
      </c>
      <c r="D77" s="713">
        <v>575</v>
      </c>
      <c r="E77" s="713">
        <v>174</v>
      </c>
      <c r="F77" s="713" t="s">
        <v>877</v>
      </c>
      <c r="G77" s="713">
        <v>477.33</v>
      </c>
      <c r="H77" s="713">
        <v>321</v>
      </c>
      <c r="I77" s="713">
        <v>611</v>
      </c>
      <c r="J77" s="713">
        <v>1052.9680000000001</v>
      </c>
      <c r="K77" s="713">
        <v>166</v>
      </c>
      <c r="L77" s="711">
        <v>2708</v>
      </c>
      <c r="M77" s="713"/>
      <c r="N77" s="713">
        <v>2597</v>
      </c>
      <c r="O77" s="713">
        <v>111</v>
      </c>
    </row>
    <row r="78" spans="1:15" ht="14.5">
      <c r="A78" s="313" t="s">
        <v>880</v>
      </c>
      <c r="B78" s="710"/>
      <c r="C78" s="711">
        <v>0</v>
      </c>
      <c r="D78" s="713" t="s">
        <v>877</v>
      </c>
      <c r="E78" s="713" t="s">
        <v>877</v>
      </c>
      <c r="F78" s="713" t="s">
        <v>877</v>
      </c>
      <c r="G78" s="713">
        <v>0</v>
      </c>
      <c r="H78" s="713" t="s">
        <v>877</v>
      </c>
      <c r="I78" s="713">
        <v>0</v>
      </c>
      <c r="J78" s="713" t="s">
        <v>877</v>
      </c>
      <c r="K78" s="713" t="s">
        <v>877</v>
      </c>
      <c r="L78" s="711"/>
      <c r="M78" s="713" t="s">
        <v>877</v>
      </c>
      <c r="N78" s="713" t="s">
        <v>877</v>
      </c>
      <c r="O78" s="713">
        <v>0</v>
      </c>
    </row>
    <row r="80" spans="1:15" ht="18.5" thickBot="1">
      <c r="A80" s="559" t="s">
        <v>881</v>
      </c>
      <c r="B80" s="559"/>
      <c r="C80" s="390"/>
      <c r="D80" s="390"/>
      <c r="E80" s="390"/>
      <c r="F80" s="390"/>
      <c r="G80" s="390"/>
      <c r="H80" s="390"/>
      <c r="I80" s="390"/>
      <c r="J80" s="390"/>
      <c r="K80" s="390"/>
      <c r="L80" s="390"/>
      <c r="M80" s="390"/>
      <c r="N80" s="390"/>
      <c r="O80" s="390"/>
    </row>
    <row r="81" spans="1:15" ht="16.5">
      <c r="A81" s="470" t="s">
        <v>415</v>
      </c>
      <c r="B81" s="578"/>
      <c r="C81" s="331"/>
      <c r="D81" s="305" t="s">
        <v>554</v>
      </c>
      <c r="E81" s="332" t="s">
        <v>555</v>
      </c>
      <c r="F81" s="471" t="s">
        <v>1149</v>
      </c>
      <c r="G81" s="332" t="s">
        <v>557</v>
      </c>
      <c r="H81" s="333" t="s">
        <v>558</v>
      </c>
      <c r="I81" s="333" t="s">
        <v>559</v>
      </c>
      <c r="J81" s="333" t="s">
        <v>560</v>
      </c>
      <c r="K81" s="333" t="s">
        <v>561</v>
      </c>
      <c r="L81" s="334"/>
      <c r="M81" s="333" t="s">
        <v>562</v>
      </c>
      <c r="N81" s="333" t="s">
        <v>563</v>
      </c>
      <c r="O81" s="333" t="s">
        <v>1148</v>
      </c>
    </row>
    <row r="82" spans="1:15" ht="14.5">
      <c r="A82" s="313" t="s">
        <v>882</v>
      </c>
      <c r="B82" s="313"/>
      <c r="C82" s="579"/>
      <c r="D82" s="580" t="s">
        <v>721</v>
      </c>
      <c r="E82" s="580" t="s">
        <v>722</v>
      </c>
      <c r="F82" s="580" t="s">
        <v>722</v>
      </c>
      <c r="G82" s="580" t="s">
        <v>722</v>
      </c>
      <c r="H82" s="580" t="s">
        <v>721</v>
      </c>
      <c r="I82" s="580" t="s">
        <v>721</v>
      </c>
      <c r="J82" s="580" t="s">
        <v>722</v>
      </c>
      <c r="K82" s="580" t="s">
        <v>721</v>
      </c>
      <c r="L82" s="581" t="s">
        <v>883</v>
      </c>
      <c r="M82" s="580" t="s">
        <v>722</v>
      </c>
      <c r="N82" s="580" t="s">
        <v>721</v>
      </c>
      <c r="O82" s="737" t="s">
        <v>722</v>
      </c>
    </row>
    <row r="83" spans="1:15" ht="14.5">
      <c r="A83" s="313" t="s">
        <v>884</v>
      </c>
      <c r="B83" s="313"/>
      <c r="C83" s="579"/>
      <c r="D83" s="580" t="s">
        <v>721</v>
      </c>
      <c r="E83" s="580" t="s">
        <v>722</v>
      </c>
      <c r="F83" s="580" t="s">
        <v>722</v>
      </c>
      <c r="G83" s="580" t="s">
        <v>722</v>
      </c>
      <c r="H83" s="580" t="s">
        <v>721</v>
      </c>
      <c r="I83" s="580" t="s">
        <v>721</v>
      </c>
      <c r="J83" s="580" t="s">
        <v>722</v>
      </c>
      <c r="K83" s="580" t="s">
        <v>721</v>
      </c>
      <c r="L83" s="580"/>
      <c r="M83" s="580" t="s">
        <v>722</v>
      </c>
      <c r="N83" s="580" t="s">
        <v>721</v>
      </c>
      <c r="O83" s="358" t="s">
        <v>722</v>
      </c>
    </row>
    <row r="84" spans="1:15" ht="16.5">
      <c r="A84" s="313" t="s">
        <v>885</v>
      </c>
      <c r="B84" s="313"/>
      <c r="C84" s="579"/>
      <c r="D84" s="580" t="s">
        <v>721</v>
      </c>
      <c r="E84" s="580" t="s">
        <v>722</v>
      </c>
      <c r="F84" s="580" t="s">
        <v>722</v>
      </c>
      <c r="G84" s="580" t="s">
        <v>722</v>
      </c>
      <c r="H84" s="580" t="s">
        <v>721</v>
      </c>
      <c r="I84" s="580" t="s">
        <v>722</v>
      </c>
      <c r="J84" s="580" t="s">
        <v>722</v>
      </c>
      <c r="K84" s="580" t="s">
        <v>721</v>
      </c>
      <c r="L84" s="580"/>
      <c r="M84" s="580" t="s">
        <v>722</v>
      </c>
      <c r="N84" s="580" t="s">
        <v>1151</v>
      </c>
      <c r="O84" s="659" t="s">
        <v>722</v>
      </c>
    </row>
    <row r="85" spans="1:15" ht="16.5">
      <c r="A85" s="302" t="s">
        <v>1150</v>
      </c>
    </row>
    <row r="86" spans="1:15" ht="16.5">
      <c r="A86" s="302" t="s">
        <v>1152</v>
      </c>
    </row>
  </sheetData>
  <sheetProtection algorithmName="SHA-512" hashValue="7QtK09ZgAuCq+DWm0nZYO261mVzvMV1Y5dkHGlcP/j/ubV7KiXGOc/Fh9U+1sNBpdnKL9jipx2mKhNEOdq3v+w==" saltValue="Udf0Tp7TGPLnsU0DtX3WqQ==" spinCount="100000" sheet="1" objects="1" scenarios="1"/>
  <pageMargins left="0.7" right="0.7" top="0.75" bottom="0.75" header="0.3" footer="0.3"/>
  <pageSetup orientation="portrait" horizontalDpi="1200" verticalDpi="1200" r:id="rId1"/>
  <ignoredErrors>
    <ignoredError sqref="N39"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7:O59"/>
  <sheetViews>
    <sheetView showGridLines="0" zoomScale="80" zoomScaleNormal="80" workbookViewId="0">
      <selection activeCell="A30" sqref="A30"/>
    </sheetView>
  </sheetViews>
  <sheetFormatPr defaultColWidth="9.25" defaultRowHeight="14"/>
  <cols>
    <col min="1" max="1" width="81.08203125" style="302" customWidth="1"/>
    <col min="2" max="3" width="15.75" style="302" customWidth="1"/>
    <col min="4" max="4" width="14.08203125" style="302" customWidth="1"/>
    <col min="5" max="5" width="15.33203125" style="302" customWidth="1"/>
    <col min="6" max="6" width="16" style="302" bestFit="1" customWidth="1"/>
    <col min="7" max="7" width="19.33203125" style="302" customWidth="1"/>
    <col min="8" max="8" width="17.6640625" style="302" customWidth="1"/>
    <col min="9" max="9" width="17.08203125" style="302" customWidth="1"/>
    <col min="10" max="10" width="16.33203125" style="302" customWidth="1"/>
    <col min="11" max="11" width="15.75" style="302" customWidth="1"/>
    <col min="12" max="12" width="13.33203125" style="302" customWidth="1"/>
    <col min="13" max="13" width="17.6640625" style="302" customWidth="1"/>
    <col min="14" max="14" width="14.33203125" style="302" customWidth="1"/>
    <col min="15" max="15" width="10.75" style="302" customWidth="1"/>
    <col min="16" max="16384" width="9.25" style="302"/>
  </cols>
  <sheetData>
    <row r="7" spans="1:14" ht="18.5" thickBot="1">
      <c r="A7" s="297" t="s">
        <v>886</v>
      </c>
      <c r="B7" s="298"/>
      <c r="C7" s="298"/>
      <c r="D7" s="298"/>
      <c r="E7" s="299"/>
      <c r="F7" s="299"/>
      <c r="G7" s="299"/>
      <c r="H7" s="300"/>
      <c r="I7" s="300"/>
      <c r="J7" s="300"/>
      <c r="K7" s="300"/>
      <c r="L7" s="300"/>
      <c r="M7" s="300"/>
      <c r="N7" s="300"/>
    </row>
    <row r="8" spans="1:14" ht="30" customHeight="1">
      <c r="A8" s="470" t="s">
        <v>887</v>
      </c>
      <c r="B8" s="471"/>
      <c r="C8" s="471"/>
      <c r="D8" s="305" t="s">
        <v>554</v>
      </c>
      <c r="E8" s="471" t="s">
        <v>555</v>
      </c>
      <c r="F8" s="471" t="s">
        <v>556</v>
      </c>
      <c r="G8" s="471" t="s">
        <v>557</v>
      </c>
      <c r="H8" s="333" t="s">
        <v>558</v>
      </c>
      <c r="I8" s="333" t="s">
        <v>559</v>
      </c>
      <c r="J8" s="333" t="s">
        <v>560</v>
      </c>
      <c r="K8" s="333" t="s">
        <v>561</v>
      </c>
      <c r="L8" s="333" t="s">
        <v>562</v>
      </c>
      <c r="M8" s="333" t="s">
        <v>563</v>
      </c>
      <c r="N8" s="333" t="s">
        <v>564</v>
      </c>
    </row>
    <row r="9" spans="1:14" s="308" customFormat="1" ht="15" customHeight="1">
      <c r="A9" s="582" t="s">
        <v>888</v>
      </c>
      <c r="B9" s="583"/>
      <c r="C9" s="583"/>
      <c r="D9" s="347" t="s">
        <v>889</v>
      </c>
      <c r="E9" s="347" t="s">
        <v>889</v>
      </c>
      <c r="F9" s="347" t="s">
        <v>592</v>
      </c>
      <c r="G9" s="347" t="s">
        <v>890</v>
      </c>
      <c r="H9" s="347" t="s">
        <v>891</v>
      </c>
      <c r="I9" s="347" t="s">
        <v>892</v>
      </c>
      <c r="J9" s="347" t="s">
        <v>892</v>
      </c>
      <c r="K9" s="347" t="s">
        <v>892</v>
      </c>
      <c r="L9" s="347" t="s">
        <v>893</v>
      </c>
      <c r="M9" s="347" t="s">
        <v>893</v>
      </c>
      <c r="N9" s="347" t="s">
        <v>894</v>
      </c>
    </row>
    <row r="10" spans="1:14">
      <c r="A10" s="313" t="s">
        <v>895</v>
      </c>
      <c r="B10" s="313"/>
      <c r="C10" s="313"/>
      <c r="D10" s="347">
        <v>839</v>
      </c>
      <c r="E10" s="347">
        <v>519</v>
      </c>
      <c r="F10" s="347">
        <v>1705</v>
      </c>
      <c r="G10" s="347">
        <v>7206</v>
      </c>
      <c r="H10" s="347">
        <v>550</v>
      </c>
      <c r="I10" s="347">
        <v>3554.34</v>
      </c>
      <c r="J10" s="347">
        <v>880</v>
      </c>
      <c r="K10" s="347">
        <v>39500</v>
      </c>
      <c r="L10" s="347">
        <v>521</v>
      </c>
      <c r="M10" s="347">
        <v>63645</v>
      </c>
      <c r="N10" s="347">
        <v>2849</v>
      </c>
    </row>
    <row r="11" spans="1:14">
      <c r="A11" s="313" t="s">
        <v>896</v>
      </c>
      <c r="B11" s="313"/>
      <c r="C11" s="313"/>
      <c r="D11" s="347">
        <v>760</v>
      </c>
      <c r="E11" s="347">
        <v>330</v>
      </c>
      <c r="F11" s="347">
        <v>1705</v>
      </c>
      <c r="G11" s="347">
        <v>711</v>
      </c>
      <c r="H11" s="347">
        <v>550</v>
      </c>
      <c r="I11" s="347">
        <v>3554.34</v>
      </c>
      <c r="J11" s="347">
        <v>633</v>
      </c>
      <c r="K11" s="347">
        <v>124</v>
      </c>
      <c r="L11" s="347">
        <v>521</v>
      </c>
      <c r="M11" s="347">
        <v>3378</v>
      </c>
      <c r="N11" s="347"/>
    </row>
    <row r="12" spans="1:14">
      <c r="A12" s="342" t="s">
        <v>897</v>
      </c>
      <c r="B12" s="342"/>
      <c r="C12" s="342"/>
      <c r="D12" s="344" t="s">
        <v>722</v>
      </c>
      <c r="E12" s="344" t="s">
        <v>722</v>
      </c>
      <c r="F12" s="357" t="s">
        <v>722</v>
      </c>
      <c r="G12" s="357" t="s">
        <v>722</v>
      </c>
      <c r="H12" s="357" t="s">
        <v>722</v>
      </c>
      <c r="I12" s="357" t="s">
        <v>722</v>
      </c>
      <c r="J12" s="357" t="s">
        <v>722</v>
      </c>
      <c r="K12" s="357" t="s">
        <v>722</v>
      </c>
      <c r="L12" s="357" t="s">
        <v>722</v>
      </c>
      <c r="M12" s="357" t="s">
        <v>722</v>
      </c>
      <c r="N12" s="357" t="s">
        <v>722</v>
      </c>
    </row>
    <row r="13" spans="1:14">
      <c r="A13" s="302" t="s">
        <v>898</v>
      </c>
      <c r="B13" s="584"/>
      <c r="C13" s="584"/>
      <c r="D13" s="357" t="s">
        <v>722</v>
      </c>
      <c r="E13" s="357" t="s">
        <v>722</v>
      </c>
      <c r="F13" s="585" t="s">
        <v>721</v>
      </c>
      <c r="G13" s="585" t="s">
        <v>721</v>
      </c>
      <c r="H13" s="585" t="s">
        <v>722</v>
      </c>
      <c r="I13" s="585" t="s">
        <v>722</v>
      </c>
      <c r="J13" s="585" t="s">
        <v>722</v>
      </c>
      <c r="K13" s="585" t="s">
        <v>722</v>
      </c>
      <c r="L13" s="585" t="s">
        <v>722</v>
      </c>
      <c r="M13" s="585" t="s">
        <v>721</v>
      </c>
      <c r="N13" s="585" t="s">
        <v>721</v>
      </c>
    </row>
    <row r="14" spans="1:14">
      <c r="A14" s="313" t="s">
        <v>899</v>
      </c>
      <c r="B14" s="313"/>
      <c r="C14" s="313"/>
      <c r="D14" s="586" t="s">
        <v>877</v>
      </c>
      <c r="E14" s="586" t="s">
        <v>877</v>
      </c>
      <c r="F14" s="586" t="s">
        <v>900</v>
      </c>
      <c r="G14" s="586" t="s">
        <v>901</v>
      </c>
      <c r="H14" s="586" t="s">
        <v>877</v>
      </c>
      <c r="I14" s="586" t="s">
        <v>877</v>
      </c>
      <c r="J14" s="586" t="s">
        <v>877</v>
      </c>
      <c r="K14" s="586" t="s">
        <v>877</v>
      </c>
      <c r="L14" s="586" t="s">
        <v>877</v>
      </c>
      <c r="M14" s="586" t="s">
        <v>900</v>
      </c>
      <c r="N14" s="586" t="s">
        <v>900</v>
      </c>
    </row>
    <row r="15" spans="1:14">
      <c r="A15" s="342" t="s">
        <v>902</v>
      </c>
      <c r="B15" s="342"/>
      <c r="C15" s="342"/>
      <c r="D15" s="587" t="s">
        <v>877</v>
      </c>
      <c r="E15" s="587" t="s">
        <v>877</v>
      </c>
      <c r="F15" s="587" t="s">
        <v>903</v>
      </c>
      <c r="G15" s="587" t="s">
        <v>903</v>
      </c>
      <c r="H15" s="587" t="s">
        <v>877</v>
      </c>
      <c r="I15" s="587" t="s">
        <v>877</v>
      </c>
      <c r="J15" s="587" t="s">
        <v>877</v>
      </c>
      <c r="K15" s="587" t="s">
        <v>877</v>
      </c>
      <c r="L15" s="587" t="s">
        <v>877</v>
      </c>
      <c r="M15" s="587" t="s">
        <v>903</v>
      </c>
      <c r="N15" s="587" t="s">
        <v>903</v>
      </c>
    </row>
    <row r="16" spans="1:14">
      <c r="A16" s="342" t="s">
        <v>904</v>
      </c>
      <c r="B16" s="342"/>
      <c r="C16" s="342"/>
      <c r="D16" s="587" t="s">
        <v>877</v>
      </c>
      <c r="E16" s="587" t="s">
        <v>877</v>
      </c>
      <c r="F16" s="587" t="s">
        <v>905</v>
      </c>
      <c r="G16" s="587" t="s">
        <v>905</v>
      </c>
      <c r="H16" s="587" t="s">
        <v>877</v>
      </c>
      <c r="I16" s="587" t="s">
        <v>877</v>
      </c>
      <c r="J16" s="587" t="s">
        <v>877</v>
      </c>
      <c r="K16" s="587" t="s">
        <v>877</v>
      </c>
      <c r="L16" s="587" t="s">
        <v>877</v>
      </c>
      <c r="M16" s="587" t="s">
        <v>906</v>
      </c>
      <c r="N16" s="587" t="s">
        <v>877</v>
      </c>
    </row>
    <row r="18" spans="1:15" ht="18.5" thickBot="1">
      <c r="A18" s="297" t="s">
        <v>907</v>
      </c>
      <c r="B18" s="298"/>
      <c r="C18" s="298"/>
      <c r="D18" s="298"/>
      <c r="E18" s="299"/>
      <c r="F18" s="299"/>
      <c r="G18" s="299"/>
      <c r="H18" s="300"/>
      <c r="I18" s="300"/>
      <c r="J18" s="300"/>
      <c r="K18" s="300"/>
      <c r="L18" s="300"/>
      <c r="M18" s="300"/>
      <c r="N18" s="300"/>
    </row>
    <row r="19" spans="1:15" ht="15" customHeight="1">
      <c r="A19" s="470" t="s">
        <v>908</v>
      </c>
      <c r="B19" s="332"/>
      <c r="C19" s="332"/>
      <c r="D19" s="305" t="s">
        <v>554</v>
      </c>
      <c r="E19" s="332" t="s">
        <v>555</v>
      </c>
      <c r="F19" s="332" t="s">
        <v>556</v>
      </c>
      <c r="G19" s="332" t="s">
        <v>557</v>
      </c>
      <c r="H19" s="333" t="s">
        <v>558</v>
      </c>
      <c r="I19" s="333" t="s">
        <v>559</v>
      </c>
      <c r="J19" s="333" t="s">
        <v>560</v>
      </c>
      <c r="K19" s="333" t="s">
        <v>561</v>
      </c>
      <c r="L19" s="333" t="s">
        <v>562</v>
      </c>
      <c r="M19" s="333" t="s">
        <v>563</v>
      </c>
      <c r="N19" s="333" t="s">
        <v>564</v>
      </c>
    </row>
    <row r="20" spans="1:15">
      <c r="A20" s="313" t="s">
        <v>909</v>
      </c>
      <c r="B20" s="313"/>
      <c r="C20" s="313"/>
      <c r="D20" s="358" t="s">
        <v>576</v>
      </c>
      <c r="E20" s="358" t="s">
        <v>576</v>
      </c>
      <c r="F20" s="358">
        <v>8</v>
      </c>
      <c r="G20" s="376">
        <v>300</v>
      </c>
      <c r="H20" s="376">
        <v>200</v>
      </c>
      <c r="I20" s="376" t="s">
        <v>877</v>
      </c>
      <c r="J20" s="376" t="s">
        <v>877</v>
      </c>
      <c r="K20" s="376" t="s">
        <v>576</v>
      </c>
      <c r="L20" s="376"/>
      <c r="M20" s="376" t="s">
        <v>576</v>
      </c>
      <c r="N20" s="376" t="s">
        <v>576</v>
      </c>
    </row>
    <row r="21" spans="1:15">
      <c r="A21" s="313" t="s">
        <v>910</v>
      </c>
      <c r="B21" s="313"/>
      <c r="C21" s="313"/>
      <c r="D21" s="358" t="s">
        <v>576</v>
      </c>
      <c r="E21" s="358" t="s">
        <v>576</v>
      </c>
      <c r="F21" s="358" t="s">
        <v>877</v>
      </c>
      <c r="G21" s="376">
        <v>711</v>
      </c>
      <c r="H21" s="376" t="s">
        <v>576</v>
      </c>
      <c r="I21" s="376">
        <v>3554.34</v>
      </c>
      <c r="J21" s="376">
        <v>418</v>
      </c>
      <c r="K21" s="376" t="s">
        <v>576</v>
      </c>
      <c r="L21" s="376"/>
      <c r="M21" s="376" t="s">
        <v>576</v>
      </c>
      <c r="N21" s="376" t="s">
        <v>576</v>
      </c>
    </row>
    <row r="22" spans="1:15">
      <c r="A22" s="313" t="s">
        <v>911</v>
      </c>
      <c r="B22" s="313"/>
      <c r="C22" s="313"/>
      <c r="D22" s="358" t="s">
        <v>576</v>
      </c>
      <c r="E22" s="358" t="s">
        <v>576</v>
      </c>
      <c r="F22" s="358" t="s">
        <v>877</v>
      </c>
      <c r="G22" s="376">
        <v>51.49</v>
      </c>
      <c r="H22" s="376" t="s">
        <v>576</v>
      </c>
      <c r="I22" s="376" t="s">
        <v>877</v>
      </c>
      <c r="J22" s="376" t="s">
        <v>877</v>
      </c>
      <c r="K22" s="376" t="s">
        <v>576</v>
      </c>
      <c r="L22" s="376"/>
      <c r="M22" s="376" t="s">
        <v>576</v>
      </c>
      <c r="N22" s="376" t="s">
        <v>576</v>
      </c>
    </row>
    <row r="23" spans="1:15">
      <c r="A23" s="313" t="s">
        <v>912</v>
      </c>
      <c r="B23" s="313"/>
      <c r="C23" s="313"/>
      <c r="D23" s="358" t="s">
        <v>576</v>
      </c>
      <c r="E23" s="358" t="s">
        <v>576</v>
      </c>
      <c r="F23" s="358" t="s">
        <v>576</v>
      </c>
      <c r="G23" s="358" t="s">
        <v>913</v>
      </c>
      <c r="H23" s="358" t="s">
        <v>576</v>
      </c>
      <c r="I23" s="358" t="s">
        <v>913</v>
      </c>
      <c r="J23" s="358" t="s">
        <v>914</v>
      </c>
      <c r="K23" s="358" t="s">
        <v>576</v>
      </c>
      <c r="L23" s="358"/>
      <c r="M23" s="358" t="s">
        <v>576</v>
      </c>
      <c r="N23" s="358" t="s">
        <v>913</v>
      </c>
    </row>
    <row r="24" spans="1:15">
      <c r="A24" s="588" t="s">
        <v>915</v>
      </c>
      <c r="B24" s="313"/>
      <c r="C24" s="313"/>
      <c r="D24" s="358" t="s">
        <v>576</v>
      </c>
      <c r="E24" s="358" t="s">
        <v>576</v>
      </c>
      <c r="F24" s="358" t="s">
        <v>721</v>
      </c>
      <c r="G24" s="358" t="s">
        <v>721</v>
      </c>
      <c r="H24" s="358" t="s">
        <v>722</v>
      </c>
      <c r="I24" s="358" t="s">
        <v>722</v>
      </c>
      <c r="J24" s="358" t="s">
        <v>722</v>
      </c>
      <c r="K24" s="358" t="s">
        <v>576</v>
      </c>
      <c r="L24" s="358"/>
      <c r="M24" s="358" t="s">
        <v>576</v>
      </c>
      <c r="N24" s="358" t="s">
        <v>721</v>
      </c>
    </row>
    <row r="25" spans="1:15">
      <c r="A25" s="571" t="s">
        <v>916</v>
      </c>
      <c r="B25" s="313"/>
      <c r="C25" s="313"/>
      <c r="D25" s="358" t="s">
        <v>576</v>
      </c>
      <c r="E25" s="358" t="s">
        <v>576</v>
      </c>
      <c r="F25" s="358" t="s">
        <v>721</v>
      </c>
      <c r="G25" s="358" t="s">
        <v>721</v>
      </c>
      <c r="H25" s="358" t="s">
        <v>722</v>
      </c>
      <c r="I25" s="358" t="s">
        <v>576</v>
      </c>
      <c r="J25" s="358" t="s">
        <v>576</v>
      </c>
      <c r="K25" s="358" t="s">
        <v>576</v>
      </c>
      <c r="L25" s="358"/>
      <c r="M25" s="358" t="s">
        <v>576</v>
      </c>
      <c r="N25" s="358" t="s">
        <v>722</v>
      </c>
    </row>
    <row r="27" spans="1:15" ht="18.5" thickBot="1">
      <c r="A27" s="297" t="s">
        <v>917</v>
      </c>
      <c r="B27" s="298"/>
      <c r="C27" s="298"/>
      <c r="D27" s="298"/>
      <c r="E27" s="299"/>
      <c r="F27" s="299"/>
      <c r="G27" s="299"/>
      <c r="H27" s="300"/>
      <c r="I27" s="300"/>
      <c r="J27" s="300"/>
      <c r="K27" s="300"/>
      <c r="L27" s="300"/>
      <c r="M27" s="300"/>
      <c r="N27" s="300"/>
      <c r="O27" s="300"/>
    </row>
    <row r="28" spans="1:15" ht="30" customHeight="1">
      <c r="A28" s="470" t="s">
        <v>918</v>
      </c>
      <c r="B28" s="331" t="s">
        <v>919</v>
      </c>
      <c r="C28" s="331" t="s">
        <v>461</v>
      </c>
      <c r="D28" s="305" t="s">
        <v>554</v>
      </c>
      <c r="E28" s="332" t="s">
        <v>555</v>
      </c>
      <c r="F28" s="332" t="s">
        <v>556</v>
      </c>
      <c r="G28" s="332" t="s">
        <v>557</v>
      </c>
      <c r="H28" s="333" t="s">
        <v>558</v>
      </c>
      <c r="I28" s="333" t="s">
        <v>559</v>
      </c>
      <c r="J28" s="333" t="s">
        <v>560</v>
      </c>
      <c r="K28" s="333" t="s">
        <v>561</v>
      </c>
      <c r="L28" s="334" t="s">
        <v>586</v>
      </c>
      <c r="M28" s="333" t="s">
        <v>562</v>
      </c>
      <c r="N28" s="333" t="s">
        <v>563</v>
      </c>
      <c r="O28" s="333" t="s">
        <v>564</v>
      </c>
    </row>
    <row r="29" spans="1:15" ht="14.5">
      <c r="A29" s="560" t="s">
        <v>920</v>
      </c>
      <c r="B29" s="589">
        <v>2488</v>
      </c>
      <c r="C29" s="590">
        <v>2415</v>
      </c>
      <c r="D29" s="590">
        <v>346</v>
      </c>
      <c r="E29" s="590">
        <v>364</v>
      </c>
      <c r="F29" s="590">
        <v>343</v>
      </c>
      <c r="G29" s="590">
        <v>592</v>
      </c>
      <c r="H29" s="590">
        <v>468</v>
      </c>
      <c r="I29" s="590">
        <v>91</v>
      </c>
      <c r="J29" s="590">
        <v>109</v>
      </c>
      <c r="K29" s="590">
        <v>102</v>
      </c>
      <c r="L29" s="590">
        <v>73</v>
      </c>
      <c r="M29" s="590">
        <v>0</v>
      </c>
      <c r="N29" s="590">
        <v>67</v>
      </c>
      <c r="O29" s="590">
        <v>6</v>
      </c>
    </row>
    <row r="30" spans="1:15" ht="14.5">
      <c r="A30" s="313" t="s">
        <v>921</v>
      </c>
      <c r="B30" s="589">
        <v>4</v>
      </c>
      <c r="C30" s="590">
        <v>2</v>
      </c>
      <c r="D30" s="358">
        <v>0</v>
      </c>
      <c r="E30" s="358">
        <v>0</v>
      </c>
      <c r="F30" s="358">
        <v>1</v>
      </c>
      <c r="G30" s="358">
        <v>0</v>
      </c>
      <c r="H30" s="358">
        <v>1</v>
      </c>
      <c r="I30" s="358">
        <v>0</v>
      </c>
      <c r="J30" s="358">
        <v>0</v>
      </c>
      <c r="K30" s="358" t="s">
        <v>863</v>
      </c>
      <c r="L30" s="590">
        <v>2</v>
      </c>
      <c r="M30" s="358" t="s">
        <v>576</v>
      </c>
      <c r="N30" s="358" t="s">
        <v>863</v>
      </c>
      <c r="O30" s="358">
        <v>2</v>
      </c>
    </row>
    <row r="31" spans="1:15" ht="14.5">
      <c r="A31" s="313" t="s">
        <v>922</v>
      </c>
      <c r="B31" s="589">
        <v>11</v>
      </c>
      <c r="C31" s="590">
        <v>9</v>
      </c>
      <c r="D31" s="358">
        <v>2</v>
      </c>
      <c r="E31" s="358">
        <v>2</v>
      </c>
      <c r="F31" s="358">
        <v>3</v>
      </c>
      <c r="G31" s="358">
        <v>2</v>
      </c>
      <c r="H31" s="358" t="s">
        <v>863</v>
      </c>
      <c r="I31" s="358">
        <v>0</v>
      </c>
      <c r="J31" s="358">
        <v>0</v>
      </c>
      <c r="K31" s="358" t="s">
        <v>863</v>
      </c>
      <c r="L31" s="590">
        <v>2</v>
      </c>
      <c r="M31" s="358" t="s">
        <v>576</v>
      </c>
      <c r="N31" s="358">
        <v>1</v>
      </c>
      <c r="O31" s="358">
        <v>1</v>
      </c>
    </row>
    <row r="32" spans="1:15" ht="14.5">
      <c r="A32" s="313" t="s">
        <v>923</v>
      </c>
      <c r="B32" s="589">
        <v>63</v>
      </c>
      <c r="C32" s="590">
        <v>59</v>
      </c>
      <c r="D32" s="358">
        <v>7</v>
      </c>
      <c r="E32" s="358">
        <v>8</v>
      </c>
      <c r="F32" s="358">
        <v>18</v>
      </c>
      <c r="G32" s="358">
        <v>11</v>
      </c>
      <c r="H32" s="358">
        <v>3</v>
      </c>
      <c r="I32" s="358">
        <v>4</v>
      </c>
      <c r="J32" s="358">
        <v>4</v>
      </c>
      <c r="K32" s="358">
        <v>4</v>
      </c>
      <c r="L32" s="590">
        <v>4</v>
      </c>
      <c r="M32" s="358" t="s">
        <v>576</v>
      </c>
      <c r="N32" s="358">
        <v>2</v>
      </c>
      <c r="O32" s="358">
        <v>2</v>
      </c>
    </row>
    <row r="33" spans="1:15" ht="14.5">
      <c r="A33" s="313" t="s">
        <v>924</v>
      </c>
      <c r="B33" s="589">
        <v>64</v>
      </c>
      <c r="C33" s="590">
        <v>62</v>
      </c>
      <c r="D33" s="358">
        <v>10</v>
      </c>
      <c r="E33" s="358">
        <v>10</v>
      </c>
      <c r="F33" s="358">
        <v>12</v>
      </c>
      <c r="G33" s="358">
        <v>11</v>
      </c>
      <c r="H33" s="358">
        <v>9</v>
      </c>
      <c r="I33" s="358">
        <v>3</v>
      </c>
      <c r="J33" s="358">
        <v>3</v>
      </c>
      <c r="K33" s="358">
        <v>4</v>
      </c>
      <c r="L33" s="590">
        <v>2</v>
      </c>
      <c r="M33" s="358" t="s">
        <v>576</v>
      </c>
      <c r="N33" s="358">
        <v>1</v>
      </c>
      <c r="O33" s="358">
        <v>1</v>
      </c>
    </row>
    <row r="34" spans="1:15" ht="14.5">
      <c r="A34" s="313" t="s">
        <v>925</v>
      </c>
      <c r="B34" s="589">
        <v>2181</v>
      </c>
      <c r="C34" s="590">
        <v>2118</v>
      </c>
      <c r="D34" s="358">
        <v>326</v>
      </c>
      <c r="E34" s="358">
        <v>341</v>
      </c>
      <c r="F34" s="358">
        <v>308</v>
      </c>
      <c r="G34" s="358">
        <v>555</v>
      </c>
      <c r="H34" s="358">
        <v>309</v>
      </c>
      <c r="I34" s="358">
        <v>84</v>
      </c>
      <c r="J34" s="358">
        <v>101</v>
      </c>
      <c r="K34" s="358">
        <v>94</v>
      </c>
      <c r="L34" s="590">
        <v>63</v>
      </c>
      <c r="M34" s="358" t="s">
        <v>576</v>
      </c>
      <c r="N34" s="358">
        <v>63</v>
      </c>
      <c r="O34" s="358" t="s">
        <v>576</v>
      </c>
    </row>
    <row r="35" spans="1:15" ht="14.5">
      <c r="A35" s="313" t="s">
        <v>926</v>
      </c>
      <c r="B35" s="589">
        <v>165</v>
      </c>
      <c r="C35" s="590">
        <v>165</v>
      </c>
      <c r="D35" s="358">
        <v>1</v>
      </c>
      <c r="E35" s="358">
        <v>3</v>
      </c>
      <c r="F35" s="358">
        <v>1</v>
      </c>
      <c r="G35" s="358">
        <v>13</v>
      </c>
      <c r="H35" s="358">
        <v>146</v>
      </c>
      <c r="I35" s="358">
        <v>0</v>
      </c>
      <c r="J35" s="358">
        <v>1</v>
      </c>
      <c r="K35" s="358" t="s">
        <v>863</v>
      </c>
      <c r="L35" s="590">
        <v>0</v>
      </c>
      <c r="M35" s="358" t="s">
        <v>576</v>
      </c>
      <c r="N35" s="358" t="s">
        <v>863</v>
      </c>
      <c r="O35" s="358" t="s">
        <v>576</v>
      </c>
    </row>
    <row r="36" spans="1:15">
      <c r="D36" s="314"/>
      <c r="E36" s="314"/>
      <c r="F36" s="314"/>
      <c r="G36" s="314"/>
      <c r="H36" s="314"/>
      <c r="I36" s="314"/>
      <c r="J36" s="314"/>
    </row>
    <row r="37" spans="1:15" ht="18.5" thickBot="1">
      <c r="A37" s="297" t="s">
        <v>456</v>
      </c>
      <c r="B37" s="298"/>
      <c r="C37" s="298"/>
      <c r="D37" s="298"/>
      <c r="E37" s="299"/>
      <c r="F37" s="299"/>
      <c r="G37" s="299"/>
      <c r="H37" s="300"/>
      <c r="I37" s="300"/>
      <c r="J37" s="300"/>
      <c r="K37" s="300"/>
      <c r="L37" s="300"/>
      <c r="M37" s="300"/>
      <c r="N37" s="300"/>
      <c r="O37" s="300"/>
    </row>
    <row r="38" spans="1:15" ht="15" customHeight="1">
      <c r="A38" s="470" t="s">
        <v>927</v>
      </c>
      <c r="B38" s="331" t="s">
        <v>585</v>
      </c>
      <c r="C38" s="331" t="s">
        <v>461</v>
      </c>
      <c r="D38" s="305" t="s">
        <v>554</v>
      </c>
      <c r="E38" s="332" t="s">
        <v>555</v>
      </c>
      <c r="F38" s="332" t="s">
        <v>556</v>
      </c>
      <c r="G38" s="332" t="s">
        <v>557</v>
      </c>
      <c r="H38" s="333" t="s">
        <v>558</v>
      </c>
      <c r="I38" s="333" t="s">
        <v>559</v>
      </c>
      <c r="J38" s="333" t="s">
        <v>560</v>
      </c>
      <c r="K38" s="333" t="s">
        <v>561</v>
      </c>
      <c r="L38" s="334" t="s">
        <v>586</v>
      </c>
      <c r="M38" s="333" t="s">
        <v>562</v>
      </c>
      <c r="N38" s="333" t="s">
        <v>563</v>
      </c>
      <c r="O38" s="333" t="s">
        <v>564</v>
      </c>
    </row>
    <row r="39" spans="1:15" ht="15" customHeight="1">
      <c r="A39" s="443" t="s">
        <v>928</v>
      </c>
      <c r="B39" s="591">
        <v>25346.5</v>
      </c>
      <c r="C39" s="592">
        <v>13479</v>
      </c>
      <c r="D39" s="593">
        <v>2924</v>
      </c>
      <c r="E39" s="594">
        <v>0</v>
      </c>
      <c r="F39" s="594">
        <v>628</v>
      </c>
      <c r="G39" s="592">
        <v>2262</v>
      </c>
      <c r="H39" s="595">
        <v>4273</v>
      </c>
      <c r="I39" s="595">
        <v>2080</v>
      </c>
      <c r="J39" s="595">
        <v>1180</v>
      </c>
      <c r="K39" s="595">
        <v>132</v>
      </c>
      <c r="L39" s="595">
        <v>11867.5</v>
      </c>
      <c r="M39" s="595">
        <v>483</v>
      </c>
      <c r="N39" s="595">
        <v>10920.5</v>
      </c>
      <c r="O39" s="595">
        <v>464</v>
      </c>
    </row>
    <row r="40" spans="1:15" ht="14.5">
      <c r="A40" s="313" t="s">
        <v>929</v>
      </c>
      <c r="B40" s="596">
        <v>6</v>
      </c>
      <c r="C40" s="597">
        <v>6</v>
      </c>
      <c r="D40" s="564">
        <v>5</v>
      </c>
      <c r="E40" s="598">
        <v>0</v>
      </c>
      <c r="F40" s="598">
        <v>1</v>
      </c>
      <c r="G40" s="598">
        <v>0</v>
      </c>
      <c r="H40" s="598">
        <v>0</v>
      </c>
      <c r="I40" s="598">
        <v>0</v>
      </c>
      <c r="J40" s="598">
        <v>0</v>
      </c>
      <c r="K40" s="598">
        <v>0</v>
      </c>
      <c r="L40" s="599">
        <v>0</v>
      </c>
      <c r="M40" s="598">
        <v>0</v>
      </c>
      <c r="N40" s="598">
        <v>0</v>
      </c>
      <c r="O40" s="598" t="s">
        <v>877</v>
      </c>
    </row>
    <row r="41" spans="1:15" ht="28">
      <c r="A41" s="600" t="s">
        <v>930</v>
      </c>
      <c r="B41" s="596">
        <v>0</v>
      </c>
      <c r="C41" s="597">
        <v>0</v>
      </c>
      <c r="D41" s="598">
        <v>0</v>
      </c>
      <c r="E41" s="598">
        <v>0</v>
      </c>
      <c r="F41" s="598" t="s">
        <v>877</v>
      </c>
      <c r="G41" s="598">
        <v>0</v>
      </c>
      <c r="H41" s="598">
        <v>0</v>
      </c>
      <c r="I41" s="598">
        <v>0</v>
      </c>
      <c r="J41" s="598">
        <v>0</v>
      </c>
      <c r="K41" s="598">
        <v>0</v>
      </c>
      <c r="L41" s="599">
        <v>0</v>
      </c>
      <c r="M41" s="598" t="s">
        <v>877</v>
      </c>
      <c r="N41" s="598" t="s">
        <v>877</v>
      </c>
      <c r="O41" s="598" t="s">
        <v>877</v>
      </c>
    </row>
    <row r="42" spans="1:15" ht="14.5">
      <c r="A42" s="601" t="s">
        <v>931</v>
      </c>
      <c r="B42" s="596">
        <v>0</v>
      </c>
      <c r="C42" s="597">
        <v>0</v>
      </c>
      <c r="D42" s="598">
        <v>0</v>
      </c>
      <c r="E42" s="598">
        <v>0</v>
      </c>
      <c r="F42" s="598" t="s">
        <v>877</v>
      </c>
      <c r="G42" s="598">
        <v>0</v>
      </c>
      <c r="H42" s="598">
        <v>0</v>
      </c>
      <c r="I42" s="598">
        <v>0</v>
      </c>
      <c r="J42" s="598">
        <v>0</v>
      </c>
      <c r="K42" s="598">
        <v>0</v>
      </c>
      <c r="L42" s="599">
        <v>0</v>
      </c>
      <c r="M42" s="598" t="s">
        <v>877</v>
      </c>
      <c r="N42" s="598" t="s">
        <v>877</v>
      </c>
      <c r="O42" s="598" t="s">
        <v>877</v>
      </c>
    </row>
    <row r="43" spans="1:15" ht="14.5">
      <c r="A43" s="602" t="s">
        <v>932</v>
      </c>
      <c r="B43" s="596">
        <v>0</v>
      </c>
      <c r="C43" s="597">
        <v>0</v>
      </c>
      <c r="D43" s="603">
        <v>0</v>
      </c>
      <c r="E43" s="598">
        <v>0</v>
      </c>
      <c r="F43" s="598" t="s">
        <v>877</v>
      </c>
      <c r="G43" s="598">
        <v>0</v>
      </c>
      <c r="H43" s="598">
        <v>0</v>
      </c>
      <c r="I43" s="598">
        <v>0</v>
      </c>
      <c r="J43" s="598">
        <v>0</v>
      </c>
      <c r="K43" s="598">
        <v>0</v>
      </c>
      <c r="L43" s="599">
        <v>0</v>
      </c>
      <c r="M43" s="598" t="s">
        <v>877</v>
      </c>
      <c r="N43" s="598" t="s">
        <v>877</v>
      </c>
      <c r="O43" s="598" t="s">
        <v>877</v>
      </c>
    </row>
    <row r="44" spans="1:15" ht="14.5">
      <c r="A44" s="604" t="s">
        <v>933</v>
      </c>
      <c r="B44" s="596">
        <v>0</v>
      </c>
      <c r="C44" s="597">
        <v>0</v>
      </c>
      <c r="D44" s="603">
        <v>0</v>
      </c>
      <c r="E44" s="598">
        <v>0</v>
      </c>
      <c r="F44" s="598" t="s">
        <v>877</v>
      </c>
      <c r="G44" s="598">
        <v>0</v>
      </c>
      <c r="H44" s="598">
        <v>0</v>
      </c>
      <c r="I44" s="598">
        <v>0</v>
      </c>
      <c r="J44" s="598">
        <v>0</v>
      </c>
      <c r="K44" s="598">
        <v>0</v>
      </c>
      <c r="L44" s="599">
        <v>0</v>
      </c>
      <c r="M44" s="598" t="s">
        <v>877</v>
      </c>
      <c r="N44" s="598" t="s">
        <v>877</v>
      </c>
      <c r="O44" s="598" t="s">
        <v>877</v>
      </c>
    </row>
    <row r="45" spans="1:15" ht="14.5">
      <c r="A45" s="605" t="s">
        <v>934</v>
      </c>
      <c r="B45" s="596">
        <v>0</v>
      </c>
      <c r="C45" s="597">
        <v>0</v>
      </c>
      <c r="D45" s="603">
        <v>0</v>
      </c>
      <c r="E45" s="598">
        <v>0</v>
      </c>
      <c r="F45" s="598" t="s">
        <v>877</v>
      </c>
      <c r="G45" s="598">
        <v>0</v>
      </c>
      <c r="H45" s="598">
        <v>0</v>
      </c>
      <c r="I45" s="598">
        <v>0</v>
      </c>
      <c r="J45" s="598">
        <v>0</v>
      </c>
      <c r="K45" s="598">
        <v>0</v>
      </c>
      <c r="L45" s="599">
        <v>0</v>
      </c>
      <c r="M45" s="598" t="s">
        <v>877</v>
      </c>
      <c r="N45" s="598" t="s">
        <v>877</v>
      </c>
      <c r="O45" s="598" t="s">
        <v>877</v>
      </c>
    </row>
    <row r="46" spans="1:15" ht="28">
      <c r="A46" s="606" t="s">
        <v>935</v>
      </c>
      <c r="B46" s="596">
        <v>0</v>
      </c>
      <c r="C46" s="597">
        <v>0</v>
      </c>
      <c r="D46" s="598">
        <v>0</v>
      </c>
      <c r="E46" s="598">
        <v>0</v>
      </c>
      <c r="F46" s="598" t="s">
        <v>877</v>
      </c>
      <c r="G46" s="598">
        <v>0</v>
      </c>
      <c r="H46" s="598">
        <v>0</v>
      </c>
      <c r="I46" s="598">
        <v>0</v>
      </c>
      <c r="J46" s="598">
        <v>0</v>
      </c>
      <c r="K46" s="598">
        <v>0</v>
      </c>
      <c r="L46" s="599">
        <v>0</v>
      </c>
      <c r="M46" s="598" t="s">
        <v>877</v>
      </c>
      <c r="N46" s="598" t="s">
        <v>877</v>
      </c>
      <c r="O46" s="598" t="s">
        <v>877</v>
      </c>
    </row>
    <row r="47" spans="1:15" ht="14.5">
      <c r="A47" s="600" t="s">
        <v>936</v>
      </c>
      <c r="B47" s="596">
        <v>0</v>
      </c>
      <c r="C47" s="597">
        <v>0</v>
      </c>
      <c r="D47" s="598"/>
      <c r="E47" s="598"/>
      <c r="F47" s="598"/>
      <c r="G47" s="598"/>
      <c r="H47" s="598"/>
      <c r="I47" s="598"/>
      <c r="J47" s="598"/>
      <c r="K47" s="598"/>
      <c r="L47" s="599">
        <v>0</v>
      </c>
      <c r="M47" s="598" t="s">
        <v>877</v>
      </c>
      <c r="N47" s="598" t="s">
        <v>877</v>
      </c>
      <c r="O47" s="598" t="s">
        <v>877</v>
      </c>
    </row>
    <row r="48" spans="1:15" ht="14.5">
      <c r="A48" s="607" t="s">
        <v>937</v>
      </c>
      <c r="B48" s="596">
        <v>0</v>
      </c>
      <c r="C48" s="597">
        <v>0</v>
      </c>
      <c r="D48" s="598">
        <v>0</v>
      </c>
      <c r="E48" s="598">
        <v>0</v>
      </c>
      <c r="F48" s="598" t="s">
        <v>877</v>
      </c>
      <c r="G48" s="598">
        <v>0</v>
      </c>
      <c r="H48" s="598">
        <v>0</v>
      </c>
      <c r="I48" s="598">
        <v>0</v>
      </c>
      <c r="J48" s="598">
        <v>0</v>
      </c>
      <c r="K48" s="598">
        <v>0</v>
      </c>
      <c r="L48" s="599">
        <v>0</v>
      </c>
      <c r="M48" s="598" t="s">
        <v>877</v>
      </c>
      <c r="N48" s="598" t="s">
        <v>877</v>
      </c>
      <c r="O48" s="598" t="s">
        <v>877</v>
      </c>
    </row>
    <row r="49" spans="1:15">
      <c r="A49" s="608" t="s">
        <v>938</v>
      </c>
      <c r="B49" s="609"/>
      <c r="C49" s="609"/>
      <c r="D49" s="609"/>
      <c r="E49" s="609"/>
      <c r="F49" s="609"/>
      <c r="G49" s="609"/>
      <c r="H49" s="609"/>
      <c r="I49" s="609"/>
      <c r="J49" s="609"/>
    </row>
    <row r="51" spans="1:15" ht="18.5" thickBot="1">
      <c r="A51" s="297" t="s">
        <v>939</v>
      </c>
      <c r="B51" s="298"/>
      <c r="C51" s="298"/>
      <c r="D51" s="298"/>
      <c r="E51" s="299"/>
      <c r="F51" s="299"/>
      <c r="G51" s="299"/>
      <c r="H51" s="300"/>
      <c r="I51" s="300"/>
      <c r="J51" s="300"/>
      <c r="K51" s="300"/>
      <c r="L51" s="300"/>
      <c r="M51" s="300"/>
      <c r="N51" s="300"/>
      <c r="O51" s="300"/>
    </row>
    <row r="52" spans="1:15" ht="29">
      <c r="A52" s="470" t="s">
        <v>940</v>
      </c>
      <c r="B52" s="331" t="s">
        <v>585</v>
      </c>
      <c r="C52" s="331" t="s">
        <v>461</v>
      </c>
      <c r="D52" s="305" t="s">
        <v>554</v>
      </c>
      <c r="E52" s="332" t="s">
        <v>555</v>
      </c>
      <c r="F52" s="332" t="s">
        <v>556</v>
      </c>
      <c r="G52" s="332" t="s">
        <v>557</v>
      </c>
      <c r="H52" s="333" t="s">
        <v>558</v>
      </c>
      <c r="I52" s="333" t="s">
        <v>559</v>
      </c>
      <c r="J52" s="333" t="s">
        <v>560</v>
      </c>
      <c r="K52" s="333" t="s">
        <v>561</v>
      </c>
      <c r="L52" s="334" t="s">
        <v>586</v>
      </c>
      <c r="M52" s="333" t="s">
        <v>562</v>
      </c>
      <c r="N52" s="333" t="s">
        <v>563</v>
      </c>
      <c r="O52" s="333" t="s">
        <v>564</v>
      </c>
    </row>
    <row r="53" spans="1:15" ht="16.5">
      <c r="A53" s="313" t="s">
        <v>941</v>
      </c>
      <c r="B53" s="610" t="s">
        <v>942</v>
      </c>
      <c r="C53" s="611" t="s">
        <v>722</v>
      </c>
      <c r="D53" s="564" t="s">
        <v>722</v>
      </c>
      <c r="E53" s="598" t="s">
        <v>722</v>
      </c>
      <c r="F53" s="598" t="s">
        <v>722</v>
      </c>
      <c r="G53" s="598" t="s">
        <v>722</v>
      </c>
      <c r="H53" s="598" t="s">
        <v>722</v>
      </c>
      <c r="I53" s="598" t="s">
        <v>722</v>
      </c>
      <c r="J53" s="598" t="s">
        <v>722</v>
      </c>
      <c r="K53" s="598" t="s">
        <v>722</v>
      </c>
      <c r="L53" s="612" t="s">
        <v>942</v>
      </c>
      <c r="M53" s="598" t="s">
        <v>722</v>
      </c>
      <c r="N53" s="598" t="s">
        <v>943</v>
      </c>
      <c r="O53" s="598" t="s">
        <v>722</v>
      </c>
    </row>
    <row r="54" spans="1:15" ht="14.5">
      <c r="A54" s="600" t="s">
        <v>944</v>
      </c>
      <c r="B54" s="613">
        <v>16255</v>
      </c>
      <c r="C54" s="611">
        <v>0</v>
      </c>
      <c r="D54" s="598">
        <v>0</v>
      </c>
      <c r="E54" s="598">
        <v>0</v>
      </c>
      <c r="F54" s="598">
        <v>0</v>
      </c>
      <c r="G54" s="598">
        <v>0</v>
      </c>
      <c r="H54" s="598" t="s">
        <v>877</v>
      </c>
      <c r="I54" s="598">
        <v>0</v>
      </c>
      <c r="J54" s="598">
        <v>0</v>
      </c>
      <c r="K54" s="598">
        <v>0</v>
      </c>
      <c r="L54" s="614">
        <v>16255</v>
      </c>
      <c r="M54" s="598">
        <v>0</v>
      </c>
      <c r="N54" s="615">
        <v>16255</v>
      </c>
      <c r="O54" s="598">
        <v>0</v>
      </c>
    </row>
    <row r="55" spans="1:15" ht="14.5">
      <c r="A55" s="601" t="s">
        <v>945</v>
      </c>
      <c r="B55" s="610" t="s">
        <v>946</v>
      </c>
      <c r="C55" s="611" t="s">
        <v>877</v>
      </c>
      <c r="D55" s="598">
        <v>0</v>
      </c>
      <c r="E55" s="598">
        <v>0</v>
      </c>
      <c r="F55" s="598">
        <v>0</v>
      </c>
      <c r="G55" s="598">
        <v>0</v>
      </c>
      <c r="H55" s="598" t="s">
        <v>877</v>
      </c>
      <c r="I55" s="598">
        <v>0</v>
      </c>
      <c r="J55" s="598">
        <v>0</v>
      </c>
      <c r="K55" s="598">
        <v>0</v>
      </c>
      <c r="L55" s="599" t="s">
        <v>946</v>
      </c>
      <c r="M55" s="598" t="s">
        <v>877</v>
      </c>
      <c r="N55" s="598" t="s">
        <v>947</v>
      </c>
      <c r="O55" s="598" t="s">
        <v>877</v>
      </c>
    </row>
    <row r="56" spans="1:15" ht="14.5">
      <c r="A56" s="602" t="s">
        <v>948</v>
      </c>
      <c r="B56" s="610" t="s">
        <v>721</v>
      </c>
      <c r="C56" s="611" t="s">
        <v>721</v>
      </c>
      <c r="D56" s="603" t="s">
        <v>722</v>
      </c>
      <c r="E56" s="598" t="s">
        <v>722</v>
      </c>
      <c r="F56" s="598" t="s">
        <v>721</v>
      </c>
      <c r="G56" s="598" t="s">
        <v>722</v>
      </c>
      <c r="H56" s="598" t="s">
        <v>722</v>
      </c>
      <c r="I56" s="598" t="s">
        <v>721</v>
      </c>
      <c r="J56" s="598" t="s">
        <v>721</v>
      </c>
      <c r="K56" s="598" t="s">
        <v>722</v>
      </c>
      <c r="L56" s="599" t="s">
        <v>721</v>
      </c>
      <c r="M56" s="598" t="s">
        <v>722</v>
      </c>
      <c r="N56" s="598" t="s">
        <v>722</v>
      </c>
      <c r="O56" s="598" t="s">
        <v>721</v>
      </c>
    </row>
    <row r="57" spans="1:15" ht="14.5">
      <c r="A57" s="605" t="s">
        <v>949</v>
      </c>
      <c r="B57" s="610" t="s">
        <v>877</v>
      </c>
      <c r="C57" s="611" t="s">
        <v>877</v>
      </c>
      <c r="D57" s="598">
        <v>0</v>
      </c>
      <c r="E57" s="598">
        <v>0</v>
      </c>
      <c r="F57" s="598">
        <v>0</v>
      </c>
      <c r="G57" s="598">
        <v>0</v>
      </c>
      <c r="H57" s="598">
        <v>0</v>
      </c>
      <c r="I57" s="598">
        <v>0</v>
      </c>
      <c r="J57" s="598">
        <v>0</v>
      </c>
      <c r="K57" s="598">
        <v>0</v>
      </c>
      <c r="L57" s="599">
        <v>0</v>
      </c>
      <c r="M57" s="598">
        <v>0</v>
      </c>
      <c r="N57" s="598">
        <v>0</v>
      </c>
      <c r="O57" s="598">
        <v>0</v>
      </c>
    </row>
    <row r="58" spans="1:15" ht="14.5">
      <c r="A58" s="606" t="s">
        <v>950</v>
      </c>
      <c r="B58" s="610" t="s">
        <v>877</v>
      </c>
      <c r="C58" s="611" t="s">
        <v>877</v>
      </c>
      <c r="D58" s="598">
        <v>0</v>
      </c>
      <c r="E58" s="598">
        <v>0</v>
      </c>
      <c r="F58" s="598">
        <v>0</v>
      </c>
      <c r="G58" s="598">
        <v>0</v>
      </c>
      <c r="H58" s="598">
        <v>0</v>
      </c>
      <c r="I58" s="598">
        <v>0</v>
      </c>
      <c r="J58" s="598">
        <v>0</v>
      </c>
      <c r="K58" s="598">
        <v>0</v>
      </c>
      <c r="L58" s="599">
        <v>0</v>
      </c>
      <c r="M58" s="598">
        <v>0</v>
      </c>
      <c r="N58" s="598">
        <v>0</v>
      </c>
      <c r="O58" s="598">
        <v>0</v>
      </c>
    </row>
    <row r="59" spans="1:15" ht="16.5">
      <c r="A59" s="302" t="s">
        <v>951</v>
      </c>
    </row>
  </sheetData>
  <sheetProtection algorithmName="SHA-512" hashValue="g54zYe6hRgN2ed6JmCED4xwxTslHZGKdnZJHc/joXMdzcIw4stsndyTt9LhCJUV9WkYky7mFNgZSVHHjgwjGSw==" saltValue="oz8tW5f1CUbtdzpCX0Nhbg==" spinCount="100000" sheet="1" objects="1" scenarios="1"/>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EAD56AE75E7746969912C0F582E2BE" ma:contentTypeVersion="13" ma:contentTypeDescription="Create a new document." ma:contentTypeScope="" ma:versionID="51bc1c9364b54da6e21ce38fd2abde5b">
  <xsd:schema xmlns:xsd="http://www.w3.org/2001/XMLSchema" xmlns:xs="http://www.w3.org/2001/XMLSchema" xmlns:p="http://schemas.microsoft.com/office/2006/metadata/properties" xmlns:ns2="c1d644f4-57c1-4004-9d91-10e368be173c" xmlns:ns3="6ea019b4-f50c-44c3-b06f-756040ae4a05" targetNamespace="http://schemas.microsoft.com/office/2006/metadata/properties" ma:root="true" ma:fieldsID="04669423ad4797c3631fb97fe9b9bb86" ns2:_="" ns3:_="">
    <xsd:import namespace="c1d644f4-57c1-4004-9d91-10e368be173c"/>
    <xsd:import namespace="6ea019b4-f50c-44c3-b06f-756040ae4a0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LengthInSeconds" minOccurs="0"/>
                <xsd:element ref="ns3:MediaServiceGenerationTime" minOccurs="0"/>
                <xsd:element ref="ns3:MediaServiceEventHashCode"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d644f4-57c1-4004-9d91-10e368be173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6b5315b-e90e-41ed-9f6c-508cb94a9cba}" ma:internalName="TaxCatchAll" ma:showField="CatchAllData" ma:web="c1d644f4-57c1-4004-9d91-10e368be173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a019b4-f50c-44c3-b06f-756040ae4a0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4c7be7b-01a4-4aef-8751-01815071531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1d644f4-57c1-4004-9d91-10e368be173c" xsi:nil="true"/>
    <lcf76f155ced4ddcb4097134ff3c332f xmlns="6ea019b4-f50c-44c3-b06f-756040ae4a05">
      <Terms xmlns="http://schemas.microsoft.com/office/infopath/2007/PartnerControls"/>
    </lcf76f155ced4ddcb4097134ff3c332f>
    <SharedWithUsers xmlns="c1d644f4-57c1-4004-9d91-10e368be173c">
      <UserInfo>
        <DisplayName>Melanie Plante</DisplayName>
        <AccountId>13</AccountId>
        <AccountType/>
      </UserInfo>
      <UserInfo>
        <DisplayName>Marie-Josée Banville</DisplayName>
        <AccountId>14</AccountId>
        <AccountType/>
      </UserInfo>
      <UserInfo>
        <DisplayName>Ashutosh Pandey</DisplayName>
        <AccountId>325</AccountId>
        <AccountType/>
      </UserInfo>
      <UserInfo>
        <DisplayName>Mohammed Ali</DisplayName>
        <AccountId>44</AccountId>
        <AccountType/>
      </UserInfo>
    </SharedWithUsers>
  </documentManagement>
</p:properties>
</file>

<file path=customXml/itemProps1.xml><?xml version="1.0" encoding="utf-8"?>
<ds:datastoreItem xmlns:ds="http://schemas.openxmlformats.org/officeDocument/2006/customXml" ds:itemID="{B3E781A9-49EA-4CC7-965B-F140322429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d644f4-57c1-4004-9d91-10e368be173c"/>
    <ds:schemaRef ds:uri="6ea019b4-f50c-44c3-b06f-756040ae4a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6B00A4-8A93-4166-AEC5-2D6A044CD697}">
  <ds:schemaRefs>
    <ds:schemaRef ds:uri="http://schemas.microsoft.com/sharepoint/v3/contenttype/forms"/>
  </ds:schemaRefs>
</ds:datastoreItem>
</file>

<file path=customXml/itemProps3.xml><?xml version="1.0" encoding="utf-8"?>
<ds:datastoreItem xmlns:ds="http://schemas.openxmlformats.org/officeDocument/2006/customXml" ds:itemID="{380173C0-567A-427E-8D2E-B119F7C5E360}">
  <ds:schemaRefs>
    <ds:schemaRef ds:uri="http://purl.org/dc/elements/1.1/"/>
    <ds:schemaRef ds:uri="http://schemas.microsoft.com/office/2006/metadata/properties"/>
    <ds:schemaRef ds:uri="6ea019b4-f50c-44c3-b06f-756040ae4a05"/>
    <ds:schemaRef ds:uri="http://purl.org/dc/terms/"/>
    <ds:schemaRef ds:uri="http://schemas.microsoft.com/office/2006/documentManagement/types"/>
    <ds:schemaRef ds:uri="http://purl.org/dc/dcmitype/"/>
    <ds:schemaRef ds:uri="c1d644f4-57c1-4004-9d91-10e368be173c"/>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12</vt:i4>
      </vt:variant>
    </vt:vector>
  </HeadingPairs>
  <TitlesOfParts>
    <vt:vector size="12" baseType="lpstr">
      <vt:lpstr>Cover Page &amp; Directory</vt:lpstr>
      <vt:lpstr>GRI &amp; SASB Index</vt:lpstr>
      <vt:lpstr>Performance Summary</vt:lpstr>
      <vt:lpstr>Economic Performance</vt:lpstr>
      <vt:lpstr>Workforce</vt:lpstr>
      <vt:lpstr>Health &amp; Safety</vt:lpstr>
      <vt:lpstr>Energy &amp; Emissions</vt:lpstr>
      <vt:lpstr>Materials, Tailings &amp; Waste </vt:lpstr>
      <vt:lpstr>Environmental Stewardship</vt:lpstr>
      <vt:lpstr>Water Management</vt:lpstr>
      <vt:lpstr>Communities &amp; Indigenous People</vt:lpstr>
      <vt:lpstr>Community Engagements (TSM)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2022-06-20T11:18:30Z</dcterms:created>
  <dcterms:modified xsi:type="dcterms:W3CDTF">2023-04-05T13:25:58Z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0x01010021EAD56AE75E7746969912C0F582E2BE</vt:lpwstr>
  </property>
  <property fmtid="{D5CDD505-2E9C-101B-9397-08002B2CF9AE}" pid="3" name="MediaServiceImageTags">
    <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