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peterb\Documents\Facebook\"/>
    </mc:Choice>
  </mc:AlternateContent>
  <bookViews>
    <workbookView xWindow="0" yWindow="0" windowWidth="28800" windowHeight="11610"/>
  </bookViews>
  <sheets>
    <sheet name="Downloadable Balance Sheet"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1" l="1"/>
  <c r="AD32" i="1" s="1"/>
  <c r="AD41" i="1" s="1"/>
  <c r="AB31" i="1"/>
  <c r="AB32" i="1" s="1"/>
  <c r="AB41" i="1" s="1"/>
  <c r="Z31" i="1"/>
  <c r="Z32" i="1" s="1"/>
  <c r="Z41" i="1" s="1"/>
  <c r="X31" i="1"/>
  <c r="X32" i="1" s="1"/>
  <c r="X41" i="1" s="1"/>
  <c r="V31" i="1"/>
  <c r="V32" i="1" s="1"/>
  <c r="V41" i="1" s="1"/>
  <c r="T31" i="1"/>
  <c r="T32" i="1" s="1"/>
  <c r="T41" i="1" s="1"/>
  <c r="R31" i="1"/>
  <c r="R32" i="1" s="1"/>
  <c r="R41" i="1" s="1"/>
  <c r="P31" i="1"/>
  <c r="P32" i="1" s="1"/>
  <c r="P41" i="1" s="1"/>
  <c r="N31" i="1"/>
  <c r="N32" i="1" s="1"/>
  <c r="N41" i="1" s="1"/>
  <c r="L31" i="1"/>
  <c r="L32" i="1" s="1"/>
  <c r="L41" i="1" s="1"/>
  <c r="J31" i="1"/>
  <c r="J32" i="1" s="1"/>
  <c r="J41" i="1" s="1"/>
  <c r="H31" i="1"/>
  <c r="H32" i="1" s="1"/>
  <c r="H41" i="1" s="1"/>
  <c r="F31" i="1"/>
  <c r="D31" i="1"/>
  <c r="B31" i="1"/>
  <c r="F27" i="1"/>
  <c r="F32" i="1" s="1"/>
  <c r="F41" i="1" s="1"/>
  <c r="D27" i="1"/>
  <c r="B27" i="1"/>
  <c r="B32" i="1" s="1"/>
  <c r="B41" i="1" s="1"/>
  <c r="F24" i="1"/>
  <c r="B24" i="1"/>
  <c r="AD17" i="1"/>
  <c r="AB17" i="1"/>
  <c r="Z17" i="1"/>
  <c r="X17" i="1"/>
  <c r="V17" i="1"/>
  <c r="T17" i="1"/>
  <c r="R17" i="1"/>
  <c r="P17" i="1"/>
  <c r="N17" i="1"/>
  <c r="L17" i="1"/>
  <c r="J17" i="1"/>
  <c r="H17" i="1"/>
  <c r="F17" i="1"/>
  <c r="D17" i="1"/>
  <c r="B17" i="1"/>
  <c r="T13" i="1"/>
  <c r="T18" i="1" s="1"/>
  <c r="AD12" i="1"/>
  <c r="AD13" i="1" s="1"/>
  <c r="AD18" i="1" s="1"/>
  <c r="AB12" i="1"/>
  <c r="AB13" i="1" s="1"/>
  <c r="AB18" i="1" s="1"/>
  <c r="Z12" i="1"/>
  <c r="Z13" i="1" s="1"/>
  <c r="X12" i="1"/>
  <c r="X13" i="1" s="1"/>
  <c r="X18" i="1" s="1"/>
  <c r="V12" i="1"/>
  <c r="V13" i="1" s="1"/>
  <c r="V18" i="1" s="1"/>
  <c r="T12" i="1"/>
  <c r="R12" i="1"/>
  <c r="R13" i="1" s="1"/>
  <c r="P12" i="1"/>
  <c r="P13" i="1" s="1"/>
  <c r="P18" i="1" s="1"/>
  <c r="N12" i="1"/>
  <c r="N13" i="1" s="1"/>
  <c r="N18" i="1" s="1"/>
  <c r="L12" i="1"/>
  <c r="L13" i="1" s="1"/>
  <c r="L18" i="1" s="1"/>
  <c r="J12" i="1"/>
  <c r="J13" i="1" s="1"/>
  <c r="H12" i="1"/>
  <c r="H13" i="1" s="1"/>
  <c r="H18" i="1" s="1"/>
  <c r="F12" i="1"/>
  <c r="F13" i="1" s="1"/>
  <c r="F18" i="1" s="1"/>
  <c r="D12" i="1"/>
  <c r="D13" i="1" s="1"/>
  <c r="D18" i="1" s="1"/>
  <c r="B12" i="1"/>
  <c r="B13" i="1" s="1"/>
  <c r="B18" i="1" l="1"/>
  <c r="J18" i="1"/>
  <c r="R18" i="1"/>
  <c r="Z18" i="1"/>
  <c r="D32" i="1"/>
  <c r="D41" i="1" s="1"/>
</calcChain>
</file>

<file path=xl/sharedStrings.xml><?xml version="1.0" encoding="utf-8"?>
<sst xmlns="http://schemas.openxmlformats.org/spreadsheetml/2006/main" count="61" uniqueCount="43">
  <si>
    <t>FACEBOOK, INC.</t>
  </si>
  <si>
    <t>CONDENSED CONSOLIDATED BALANCE SHEETS</t>
  </si>
  <si>
    <t>(In millions, except for per share amounts)</t>
  </si>
  <si>
    <t>(Unaudited)</t>
  </si>
  <si>
    <t>Three Months Ended</t>
  </si>
  <si>
    <t>Mar 31,</t>
  </si>
  <si>
    <t>Jun 30,</t>
  </si>
  <si>
    <t>Sep 30,</t>
  </si>
  <si>
    <t>Dec 31,</t>
  </si>
  <si>
    <t>Assets</t>
  </si>
  <si>
    <t>Current assets:</t>
  </si>
  <si>
    <t>Cash and cash equivalents</t>
  </si>
  <si>
    <t>Marketable securities</t>
  </si>
  <si>
    <t>Accounts receivable</t>
  </si>
  <si>
    <r>
      <rPr>
        <sz val="10"/>
        <color rgb="FF000000"/>
        <rFont val="Times New Roman"/>
        <family val="1"/>
      </rPr>
      <t>Prepaid expenses and other current assets</t>
    </r>
    <r>
      <rPr>
        <vertAlign val="superscript"/>
        <sz val="10"/>
        <color rgb="FF000000"/>
        <rFont val="Times New Roman"/>
        <family val="1"/>
      </rPr>
      <t>(1)</t>
    </r>
  </si>
  <si>
    <t>Total current assets</t>
  </si>
  <si>
    <t>Property and equipment, net</t>
  </si>
  <si>
    <t>Intangible assets, net</t>
  </si>
  <si>
    <t>Goodwill</t>
  </si>
  <si>
    <r>
      <rPr>
        <sz val="10"/>
        <color rgb="FF000000"/>
        <rFont val="Times New Roman"/>
        <family val="1"/>
      </rPr>
      <t>Other assets</t>
    </r>
    <r>
      <rPr>
        <vertAlign val="superscript"/>
        <sz val="10"/>
        <color rgb="FF000000"/>
        <rFont val="Times New Roman"/>
        <family val="1"/>
      </rPr>
      <t>(1)</t>
    </r>
  </si>
  <si>
    <t>Total assets</t>
  </si>
  <si>
    <t>Liabilities and stockholders' equity</t>
  </si>
  <si>
    <t>Current liabilities:</t>
  </si>
  <si>
    <t>Accounts payable</t>
  </si>
  <si>
    <t>Partners payable</t>
  </si>
  <si>
    <r>
      <rPr>
        <sz val="10"/>
        <color rgb="FF000000"/>
        <rFont val="Times New Roman"/>
        <family val="1"/>
      </rPr>
      <t>Accrued expenses and other current liabilities</t>
    </r>
    <r>
      <rPr>
        <vertAlign val="superscript"/>
        <sz val="10"/>
        <color rgb="FF000000"/>
        <rFont val="Times New Roman"/>
        <family val="1"/>
      </rPr>
      <t>(1)</t>
    </r>
  </si>
  <si>
    <t>Deferred revenue and deposits</t>
  </si>
  <si>
    <t>Current portion of capital lease obligations</t>
  </si>
  <si>
    <t>Total current liabilities</t>
  </si>
  <si>
    <t>Capital lease obligations, less current portion</t>
  </si>
  <si>
    <t>Long-term debt</t>
  </si>
  <si>
    <r>
      <rPr>
        <sz val="10"/>
        <color rgb="FF000000"/>
        <rFont val="Times New Roman"/>
        <family val="1"/>
      </rPr>
      <t>Other liabilities</t>
    </r>
    <r>
      <rPr>
        <vertAlign val="superscript"/>
        <sz val="10"/>
        <color rgb="FF000000"/>
        <rFont val="Times New Roman"/>
        <family val="1"/>
      </rPr>
      <t>(1)</t>
    </r>
  </si>
  <si>
    <t>Total liabilities</t>
  </si>
  <si>
    <t>Stockholders' equity:</t>
  </si>
  <si>
    <t>Convertible preferred stock</t>
  </si>
  <si>
    <t>Common stock</t>
  </si>
  <si>
    <t>Additional paid-in capital</t>
  </si>
  <si>
    <t>Accumulated other comprehensive (loss) income</t>
  </si>
  <si>
    <t>Retained earnings</t>
  </si>
  <si>
    <t>Total stockholders' equity</t>
  </si>
  <si>
    <t>Total liabilities and stockholders' equity</t>
  </si>
  <si>
    <t>(1)</t>
  </si>
  <si>
    <t>In November 2015, the FASB issued Accounting Standards Update No. 2015-17, Income Taxes (Topic 740): Balance Sheet Classification of Deferred Taxes (ASU 2015-17), which simplifies the presentation of deferred income taxes by requiring deferred tax assets and liabilities be classified as noncurrent on the balance sheet. We early adopted this standard retrospectively and reclassified all of our current deferred tax assets and liabilities to noncurrent on our condensed consolidated balance sheets for all periods presented. As a result of the reclassifications, certain current and noncurrent deferred tax liabilities in the periods presented were netted with noncurrent deferred tax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</si>
</sst>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0_)_%;_(\(0\)_%;_(&quot;—&quot;_);_(@_)"/>
    <numFmt numFmtId="165" formatCode="_(&quot;$&quot;* #,##0_)_%;_(&quot;$&quot;* \(#,##0\)_%;_(&quot;$&quot;* &quot;—&quot;_);_(@_)"/>
    <numFmt numFmtId="166" formatCode="_(#,##0_)_%;_(\(#,##0\)_%;_(&quot;—&quot;_);_(@_)"/>
  </numFmts>
  <fonts count="7" x14ac:knownFonts="1">
    <font>
      <sz val="10"/>
      <color rgb="FF000000"/>
      <name val="Times New Roman"/>
      <family val="1"/>
    </font>
    <font>
      <sz val="10"/>
      <color rgb="FF000000"/>
      <name val="Times New Roman"/>
      <family val="1"/>
    </font>
    <font>
      <b/>
      <sz val="10"/>
      <color rgb="FF000000"/>
      <name val="Times New Roman"/>
      <family val="1"/>
    </font>
    <font>
      <i/>
      <sz val="10"/>
      <color rgb="FF000000"/>
      <name val="Times New Roman"/>
      <family val="1"/>
    </font>
    <font>
      <b/>
      <sz val="11"/>
      <color rgb="FF000000"/>
      <name val="Times New Roman"/>
      <family val="1"/>
    </font>
    <font>
      <vertAlign val="superscript"/>
      <sz val="10"/>
      <color rgb="FF000000"/>
      <name val="Times New Roman"/>
      <family val="1"/>
    </font>
    <font>
      <i/>
      <sz val="11"/>
      <color rgb="FF000000"/>
      <name val="Times New Roman"/>
      <family val="1"/>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thin">
        <color auto="1"/>
      </bottom>
      <diagonal/>
    </border>
  </borders>
  <cellStyleXfs count="1">
    <xf numFmtId="0" fontId="0" fillId="0" borderId="0"/>
  </cellStyleXfs>
  <cellXfs count="25">
    <xf numFmtId="0" fontId="0" fillId="0" borderId="0" xfId="0"/>
    <xf numFmtId="0" fontId="2" fillId="0" borderId="0" xfId="0" applyFont="1" applyAlignment="1">
      <alignment horizontal="center" wrapText="1"/>
    </xf>
    <xf numFmtId="0" fontId="1" fillId="0" borderId="0" xfId="0" applyFont="1" applyAlignment="1">
      <alignment horizontal="left"/>
    </xf>
    <xf numFmtId="0" fontId="0" fillId="0" borderId="0" xfId="0" applyAlignment="1">
      <alignment wrapText="1"/>
    </xf>
    <xf numFmtId="0" fontId="3" fillId="0" borderId="0" xfId="0" applyFont="1" applyAlignment="1">
      <alignment horizontal="center" wrapText="1"/>
    </xf>
    <xf numFmtId="0" fontId="2" fillId="0" borderId="0" xfId="0" applyFont="1" applyAlignment="1">
      <alignment horizontal="center"/>
    </xf>
    <xf numFmtId="0" fontId="2" fillId="0" borderId="2" xfId="0" applyFont="1" applyBorder="1" applyAlignment="1">
      <alignment horizontal="center" wrapText="1"/>
    </xf>
    <xf numFmtId="164" fontId="2" fillId="0" borderId="0" xfId="0" applyNumberFormat="1" applyFont="1" applyAlignment="1">
      <alignment horizontal="center"/>
    </xf>
    <xf numFmtId="164" fontId="1" fillId="0" borderId="0" xfId="0" applyNumberFormat="1" applyFont="1" applyAlignment="1">
      <alignment horizontal="left"/>
    </xf>
    <xf numFmtId="0" fontId="2" fillId="0" borderId="0" xfId="0" applyFont="1" applyAlignment="1">
      <alignment wrapText="1"/>
    </xf>
    <xf numFmtId="0" fontId="1" fillId="0" borderId="0" xfId="0" applyFont="1" applyAlignment="1">
      <alignment wrapText="1"/>
    </xf>
    <xf numFmtId="0" fontId="1" fillId="0" borderId="0" xfId="0" applyFont="1" applyAlignment="1">
      <alignment wrapText="1" indent="3"/>
    </xf>
    <xf numFmtId="165" fontId="1" fillId="0" borderId="0" xfId="0" applyNumberFormat="1" applyFont="1" applyAlignment="1"/>
    <xf numFmtId="166" fontId="1" fillId="0" borderId="0" xfId="0" applyNumberFormat="1" applyFont="1" applyAlignment="1"/>
    <xf numFmtId="166" fontId="1" fillId="0" borderId="1" xfId="0" applyNumberFormat="1" applyFont="1" applyBorder="1" applyAlignment="1"/>
    <xf numFmtId="0" fontId="1" fillId="0" borderId="0" xfId="0" applyFont="1" applyAlignment="1">
      <alignment wrapText="1" indent="5"/>
    </xf>
    <xf numFmtId="166" fontId="1" fillId="0" borderId="2" xfId="0" applyNumberFormat="1" applyFont="1" applyBorder="1" applyAlignment="1"/>
    <xf numFmtId="165" fontId="1" fillId="0" borderId="3" xfId="0" applyNumberFormat="1" applyFont="1" applyBorder="1" applyAlignment="1"/>
    <xf numFmtId="0" fontId="2" fillId="0" borderId="0" xfId="0" applyFont="1" applyAlignment="1">
      <alignment wrapText="1" indent="3"/>
    </xf>
    <xf numFmtId="166" fontId="1" fillId="0" borderId="4" xfId="0" applyNumberFormat="1" applyFont="1" applyBorder="1" applyAlignment="1"/>
    <xf numFmtId="0" fontId="5" fillId="0" borderId="0" xfId="0" applyFont="1" applyAlignment="1">
      <alignment horizontal="right" wrapText="1"/>
    </xf>
    <xf numFmtId="0" fontId="2" fillId="0" borderId="1" xfId="0" applyFont="1" applyBorder="1" applyAlignment="1">
      <alignment horizontal="center" wrapText="1"/>
    </xf>
    <xf numFmtId="0" fontId="1" fillId="0" borderId="1" xfId="0" applyFont="1" applyBorder="1" applyAlignment="1">
      <alignment horizontal="left"/>
    </xf>
    <xf numFmtId="0" fontId="4" fillId="0" borderId="1" xfId="0" applyFont="1" applyBorder="1" applyAlignment="1">
      <alignment horizontal="center"/>
    </xf>
    <xf numFmtId="0" fontId="6"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abSelected="1" workbookViewId="0">
      <selection activeCell="A43" sqref="A43"/>
    </sheetView>
  </sheetViews>
  <sheetFormatPr defaultColWidth="21.5" defaultRowHeight="12.75" x14ac:dyDescent="0.2"/>
  <cols>
    <col min="1" max="1" width="43.83203125" style="3" customWidth="1"/>
    <col min="2" max="2" width="9.83203125" style="3" bestFit="1" customWidth="1"/>
    <col min="3" max="3" width="1.1640625" style="3" customWidth="1"/>
    <col min="4" max="4" width="10.83203125" style="3" bestFit="1" customWidth="1"/>
    <col min="5" max="5" width="1.1640625" style="3" customWidth="1"/>
    <col min="6" max="6" width="10.83203125" style="3" bestFit="1" customWidth="1"/>
    <col min="7" max="7" width="1.1640625" style="3" customWidth="1"/>
    <col min="8" max="8" width="10.83203125" style="3" bestFit="1" customWidth="1"/>
    <col min="9" max="9" width="2.1640625" style="3" customWidth="1"/>
    <col min="10" max="10" width="10.83203125" style="3" bestFit="1" customWidth="1"/>
    <col min="11" max="11" width="1.1640625" style="3" customWidth="1"/>
    <col min="12" max="12" width="10.83203125" style="3" bestFit="1" customWidth="1"/>
    <col min="13" max="13" width="1.1640625" style="3" customWidth="1"/>
    <col min="14" max="14" width="10.83203125" style="3" bestFit="1" customWidth="1"/>
    <col min="15" max="15" width="1.1640625" style="3" customWidth="1"/>
    <col min="16" max="16" width="10.83203125" style="3" bestFit="1" customWidth="1"/>
    <col min="17" max="17" width="2.1640625" style="3" customWidth="1"/>
    <col min="18" max="18" width="10.83203125" style="3" bestFit="1" customWidth="1"/>
    <col min="19" max="19" width="1.1640625" style="3" customWidth="1"/>
    <col min="20" max="20" width="10.83203125" style="3" bestFit="1" customWidth="1"/>
    <col min="21" max="21" width="1.1640625" style="3" customWidth="1"/>
    <col min="22" max="22" width="10.83203125" style="3" bestFit="1" customWidth="1"/>
    <col min="23" max="23" width="1.1640625" style="3" customWidth="1"/>
    <col min="24" max="24" width="10.83203125" style="3" bestFit="1" customWidth="1"/>
    <col min="25" max="25" width="2.1640625" style="3" customWidth="1"/>
    <col min="26" max="26" width="10.83203125" style="3" bestFit="1" customWidth="1"/>
    <col min="27" max="27" width="1.1640625" style="3" customWidth="1"/>
    <col min="28" max="28" width="10.83203125" style="3" bestFit="1" customWidth="1"/>
    <col min="29" max="29" width="1.1640625" style="3" customWidth="1"/>
    <col min="30" max="30" width="10.83203125" style="3" bestFit="1" customWidth="1"/>
    <col min="31" max="31" width="1.1640625" style="3" customWidth="1"/>
    <col min="32" max="32" width="10.83203125" style="3" bestFit="1" customWidth="1"/>
    <col min="33" max="33" width="2.1640625" style="3" customWidth="1"/>
    <col min="34" max="35" width="10.83203125" style="3" bestFit="1" customWidth="1"/>
    <col min="36" max="16384" width="21.5" style="3"/>
  </cols>
  <sheetData>
    <row r="1" spans="1:35" ht="15" customHeigh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ustomHeight="1" x14ac:dyDescent="0.2">
      <c r="A2" s="1"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x14ac:dyDescent="0.2">
      <c r="A3" s="4"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5" customHeight="1" x14ac:dyDescent="0.2">
      <c r="A4" s="4" t="s">
        <v>3</v>
      </c>
      <c r="B4" s="21" t="s">
        <v>4</v>
      </c>
      <c r="C4" s="22"/>
      <c r="D4" s="22"/>
      <c r="E4" s="22"/>
      <c r="F4" s="22"/>
      <c r="G4" s="22"/>
      <c r="H4" s="22"/>
      <c r="I4" s="2"/>
      <c r="J4" s="21" t="s">
        <v>4</v>
      </c>
      <c r="K4" s="22"/>
      <c r="L4" s="22"/>
      <c r="M4" s="22"/>
      <c r="N4" s="22"/>
      <c r="O4" s="22"/>
      <c r="P4" s="22"/>
      <c r="Q4" s="2"/>
      <c r="R4" s="21" t="s">
        <v>4</v>
      </c>
      <c r="S4" s="22"/>
      <c r="T4" s="22"/>
      <c r="U4" s="22"/>
      <c r="V4" s="22"/>
      <c r="W4" s="23"/>
      <c r="X4" s="22"/>
      <c r="Y4" s="2"/>
      <c r="Z4" s="21" t="s">
        <v>4</v>
      </c>
      <c r="AA4" s="22"/>
      <c r="AB4" s="22"/>
      <c r="AC4" s="22"/>
      <c r="AD4" s="22"/>
      <c r="AE4" s="22"/>
      <c r="AF4" s="22"/>
      <c r="AG4" s="5"/>
      <c r="AH4" s="21" t="s">
        <v>4</v>
      </c>
      <c r="AI4" s="22"/>
    </row>
    <row r="5" spans="1:35" ht="15" customHeight="1" x14ac:dyDescent="0.2">
      <c r="A5" s="2"/>
      <c r="B5" s="1" t="s">
        <v>5</v>
      </c>
      <c r="C5" s="2"/>
      <c r="D5" s="1" t="s">
        <v>6</v>
      </c>
      <c r="E5" s="2"/>
      <c r="F5" s="1" t="s">
        <v>7</v>
      </c>
      <c r="G5" s="2"/>
      <c r="H5" s="1" t="s">
        <v>8</v>
      </c>
      <c r="I5" s="2"/>
      <c r="J5" s="1" t="s">
        <v>5</v>
      </c>
      <c r="K5" s="2"/>
      <c r="L5" s="1" t="s">
        <v>6</v>
      </c>
      <c r="M5" s="2"/>
      <c r="N5" s="1" t="s">
        <v>7</v>
      </c>
      <c r="O5" s="2"/>
      <c r="P5" s="1" t="s">
        <v>8</v>
      </c>
      <c r="Q5" s="2"/>
      <c r="R5" s="1" t="s">
        <v>5</v>
      </c>
      <c r="S5" s="2"/>
      <c r="T5" s="1" t="s">
        <v>6</v>
      </c>
      <c r="U5" s="2"/>
      <c r="V5" s="1" t="s">
        <v>7</v>
      </c>
      <c r="W5" s="5"/>
      <c r="X5" s="1" t="s">
        <v>8</v>
      </c>
      <c r="Y5" s="2"/>
      <c r="Z5" s="1" t="s">
        <v>5</v>
      </c>
      <c r="AA5" s="5"/>
      <c r="AB5" s="1" t="s">
        <v>6</v>
      </c>
      <c r="AC5" s="5"/>
      <c r="AD5" s="1" t="s">
        <v>7</v>
      </c>
      <c r="AE5" s="5"/>
      <c r="AF5" s="1" t="s">
        <v>8</v>
      </c>
      <c r="AG5" s="5"/>
      <c r="AH5" s="6" t="s">
        <v>5</v>
      </c>
      <c r="AI5" s="6" t="s">
        <v>6</v>
      </c>
    </row>
    <row r="6" spans="1:35" ht="15" customHeight="1" x14ac:dyDescent="0.2">
      <c r="A6" s="2"/>
      <c r="B6" s="7">
        <v>2012</v>
      </c>
      <c r="C6" s="8"/>
      <c r="D6" s="7">
        <v>2012</v>
      </c>
      <c r="E6" s="8"/>
      <c r="F6" s="7">
        <v>2012</v>
      </c>
      <c r="G6" s="8"/>
      <c r="H6" s="7">
        <v>2012</v>
      </c>
      <c r="I6" s="8"/>
      <c r="J6" s="7">
        <v>2013</v>
      </c>
      <c r="K6" s="8"/>
      <c r="L6" s="7">
        <v>2013</v>
      </c>
      <c r="M6" s="8"/>
      <c r="N6" s="7">
        <v>2013</v>
      </c>
      <c r="O6" s="8"/>
      <c r="P6" s="7">
        <v>2013</v>
      </c>
      <c r="Q6" s="8"/>
      <c r="R6" s="7">
        <v>2014</v>
      </c>
      <c r="S6" s="8"/>
      <c r="T6" s="7">
        <v>2014</v>
      </c>
      <c r="U6" s="8"/>
      <c r="V6" s="7">
        <v>2014</v>
      </c>
      <c r="W6" s="7"/>
      <c r="X6" s="7">
        <v>2014</v>
      </c>
      <c r="Y6" s="8"/>
      <c r="Z6" s="7">
        <v>2015</v>
      </c>
      <c r="AA6" s="7"/>
      <c r="AB6" s="7">
        <v>2015</v>
      </c>
      <c r="AC6" s="7"/>
      <c r="AD6" s="7">
        <v>2015</v>
      </c>
      <c r="AE6" s="7"/>
      <c r="AF6" s="7">
        <v>2015</v>
      </c>
      <c r="AG6" s="7"/>
      <c r="AH6" s="7">
        <v>2016</v>
      </c>
      <c r="AI6" s="7">
        <v>2016</v>
      </c>
    </row>
    <row r="7" spans="1:35" ht="15" customHeight="1" x14ac:dyDescent="0.2">
      <c r="A7" s="9" t="s">
        <v>9</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5" customHeight="1" x14ac:dyDescent="0.2">
      <c r="A8" s="10" t="s">
        <v>10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5" customHeight="1" x14ac:dyDescent="0.2">
      <c r="A9" s="11" t="s">
        <v>11</v>
      </c>
      <c r="B9" s="12">
        <v>1282</v>
      </c>
      <c r="C9" s="2"/>
      <c r="D9" s="12">
        <v>2098</v>
      </c>
      <c r="E9" s="2"/>
      <c r="F9" s="12">
        <v>2478</v>
      </c>
      <c r="G9" s="2"/>
      <c r="H9" s="12">
        <v>2384</v>
      </c>
      <c r="I9" s="2"/>
      <c r="J9" s="12">
        <v>2325</v>
      </c>
      <c r="K9" s="2"/>
      <c r="L9" s="12">
        <v>3001</v>
      </c>
      <c r="M9" s="2"/>
      <c r="N9" s="12">
        <v>3100</v>
      </c>
      <c r="O9" s="2"/>
      <c r="P9" s="12">
        <v>3323</v>
      </c>
      <c r="Q9" s="2"/>
      <c r="R9" s="12">
        <v>2998</v>
      </c>
      <c r="S9" s="2"/>
      <c r="T9" s="12">
        <v>4384</v>
      </c>
      <c r="U9" s="2"/>
      <c r="V9" s="12">
        <v>8999</v>
      </c>
      <c r="W9" s="12"/>
      <c r="X9" s="12">
        <v>4315</v>
      </c>
      <c r="Y9" s="2"/>
      <c r="Z9" s="12">
        <v>3419</v>
      </c>
      <c r="AA9" s="12"/>
      <c r="AB9" s="12">
        <v>5123</v>
      </c>
      <c r="AC9" s="12"/>
      <c r="AD9" s="12">
        <v>4308</v>
      </c>
      <c r="AE9" s="12"/>
      <c r="AF9" s="12">
        <v>4907</v>
      </c>
      <c r="AG9" s="12"/>
      <c r="AH9" s="12">
        <v>6456</v>
      </c>
      <c r="AI9" s="12">
        <v>5108</v>
      </c>
    </row>
    <row r="10" spans="1:35" ht="15" customHeight="1" x14ac:dyDescent="0.2">
      <c r="A10" s="11" t="s">
        <v>12</v>
      </c>
      <c r="B10" s="13">
        <v>2628</v>
      </c>
      <c r="C10" s="2"/>
      <c r="D10" s="13">
        <v>8090</v>
      </c>
      <c r="E10" s="2"/>
      <c r="F10" s="13">
        <v>7974</v>
      </c>
      <c r="G10" s="2"/>
      <c r="H10" s="13">
        <v>7242</v>
      </c>
      <c r="I10" s="2"/>
      <c r="J10" s="13">
        <v>7147</v>
      </c>
      <c r="K10" s="2"/>
      <c r="L10" s="13">
        <v>7251</v>
      </c>
      <c r="M10" s="2"/>
      <c r="N10" s="13">
        <v>6228</v>
      </c>
      <c r="O10" s="2"/>
      <c r="P10" s="13">
        <v>8126</v>
      </c>
      <c r="Q10" s="2"/>
      <c r="R10" s="13">
        <v>9631</v>
      </c>
      <c r="S10" s="2"/>
      <c r="T10" s="13">
        <v>9572</v>
      </c>
      <c r="U10" s="2"/>
      <c r="V10" s="13">
        <v>5251</v>
      </c>
      <c r="W10" s="13"/>
      <c r="X10" s="13">
        <v>6884</v>
      </c>
      <c r="Y10" s="2"/>
      <c r="Z10" s="13">
        <v>8994</v>
      </c>
      <c r="AA10" s="13"/>
      <c r="AB10" s="13">
        <v>9002</v>
      </c>
      <c r="AC10" s="13"/>
      <c r="AD10" s="13">
        <v>11526</v>
      </c>
      <c r="AE10" s="13"/>
      <c r="AF10" s="13">
        <v>13527</v>
      </c>
      <c r="AG10" s="13"/>
      <c r="AH10" s="13">
        <v>14165</v>
      </c>
      <c r="AI10" s="13">
        <v>18185</v>
      </c>
    </row>
    <row r="11" spans="1:35" ht="15" customHeight="1" x14ac:dyDescent="0.2">
      <c r="A11" s="11" t="s">
        <v>13</v>
      </c>
      <c r="B11" s="13">
        <v>482</v>
      </c>
      <c r="C11" s="2"/>
      <c r="D11" s="13">
        <v>578</v>
      </c>
      <c r="E11" s="2"/>
      <c r="F11" s="13">
        <v>635</v>
      </c>
      <c r="G11" s="2"/>
      <c r="H11" s="13">
        <v>719</v>
      </c>
      <c r="I11" s="2"/>
      <c r="J11" s="13">
        <v>659</v>
      </c>
      <c r="K11" s="2"/>
      <c r="L11" s="13">
        <v>775</v>
      </c>
      <c r="M11" s="2"/>
      <c r="N11" s="13">
        <v>872</v>
      </c>
      <c r="O11" s="2"/>
      <c r="P11" s="13">
        <v>1109</v>
      </c>
      <c r="Q11" s="2"/>
      <c r="R11" s="13">
        <v>1006</v>
      </c>
      <c r="S11" s="2"/>
      <c r="T11" s="13">
        <v>1190</v>
      </c>
      <c r="U11" s="2"/>
      <c r="V11" s="13">
        <v>1363</v>
      </c>
      <c r="W11" s="13"/>
      <c r="X11" s="13">
        <v>1678</v>
      </c>
      <c r="Y11" s="2"/>
      <c r="Z11" s="13">
        <v>1508</v>
      </c>
      <c r="AA11" s="13"/>
      <c r="AB11" s="13">
        <v>1815</v>
      </c>
      <c r="AC11" s="13"/>
      <c r="AD11" s="13">
        <v>2010</v>
      </c>
      <c r="AE11" s="13"/>
      <c r="AF11" s="13">
        <v>2559</v>
      </c>
      <c r="AG11" s="13"/>
      <c r="AH11" s="13">
        <v>2348</v>
      </c>
      <c r="AI11" s="13">
        <v>2801</v>
      </c>
    </row>
    <row r="12" spans="1:35" ht="15" customHeight="1" x14ac:dyDescent="0.2">
      <c r="A12" s="11" t="s">
        <v>14</v>
      </c>
      <c r="B12" s="14">
        <f>302-22</f>
        <v>280</v>
      </c>
      <c r="C12" s="2"/>
      <c r="D12" s="14">
        <f>1201-448</f>
        <v>753</v>
      </c>
      <c r="E12" s="2"/>
      <c r="F12" s="14">
        <f>1198-493</f>
        <v>705</v>
      </c>
      <c r="G12" s="2"/>
      <c r="H12" s="14">
        <f>922-276</f>
        <v>646</v>
      </c>
      <c r="I12" s="2"/>
      <c r="J12" s="14">
        <f>911-221</f>
        <v>690</v>
      </c>
      <c r="K12" s="2"/>
      <c r="L12" s="14">
        <f>394-186</f>
        <v>208</v>
      </c>
      <c r="M12" s="2"/>
      <c r="N12" s="14">
        <f>349-167</f>
        <v>182</v>
      </c>
      <c r="O12" s="2"/>
      <c r="P12" s="14">
        <f>512-169</f>
        <v>343</v>
      </c>
      <c r="Q12" s="2"/>
      <c r="R12" s="14">
        <f>425-152</f>
        <v>273</v>
      </c>
      <c r="S12" s="2"/>
      <c r="T12" s="14">
        <f>411-164</f>
        <v>247</v>
      </c>
      <c r="U12" s="2"/>
      <c r="V12" s="14">
        <f>502-183</f>
        <v>319</v>
      </c>
      <c r="W12" s="14"/>
      <c r="X12" s="14">
        <f>793-280</f>
        <v>513</v>
      </c>
      <c r="Y12" s="2"/>
      <c r="Z12" s="14">
        <f>1083-452</f>
        <v>631</v>
      </c>
      <c r="AA12" s="14"/>
      <c r="AB12" s="14">
        <f>1011-357</f>
        <v>654</v>
      </c>
      <c r="AC12" s="14"/>
      <c r="AD12" s="14">
        <f>1295-596</f>
        <v>699</v>
      </c>
      <c r="AE12" s="14"/>
      <c r="AF12" s="14">
        <v>659</v>
      </c>
      <c r="AG12" s="13"/>
      <c r="AH12" s="14">
        <v>843</v>
      </c>
      <c r="AI12" s="14">
        <v>916</v>
      </c>
    </row>
    <row r="13" spans="1:35" ht="15" customHeight="1" x14ac:dyDescent="0.2">
      <c r="A13" s="15" t="s">
        <v>15</v>
      </c>
      <c r="B13" s="16">
        <f>SUM(B9:B12)</f>
        <v>4672</v>
      </c>
      <c r="C13" s="2"/>
      <c r="D13" s="16">
        <f>SUM(D9:D12)</f>
        <v>11519</v>
      </c>
      <c r="E13" s="2"/>
      <c r="F13" s="16">
        <f>SUM(F9:F12)</f>
        <v>11792</v>
      </c>
      <c r="G13" s="2"/>
      <c r="H13" s="16">
        <f>SUM(H9:H12)</f>
        <v>10991</v>
      </c>
      <c r="I13" s="2"/>
      <c r="J13" s="16">
        <f>SUM(J9:J12)</f>
        <v>10821</v>
      </c>
      <c r="K13" s="2"/>
      <c r="L13" s="16">
        <f>SUM(L9:L12)</f>
        <v>11235</v>
      </c>
      <c r="M13" s="2"/>
      <c r="N13" s="16">
        <f>SUM(N9:N12)</f>
        <v>10382</v>
      </c>
      <c r="O13" s="2"/>
      <c r="P13" s="16">
        <f>SUM(P9:P12)</f>
        <v>12901</v>
      </c>
      <c r="Q13" s="2"/>
      <c r="R13" s="16">
        <f>SUM(R9:R12)</f>
        <v>13908</v>
      </c>
      <c r="S13" s="2"/>
      <c r="T13" s="16">
        <f>SUM(T9:T12)</f>
        <v>15393</v>
      </c>
      <c r="U13" s="2"/>
      <c r="V13" s="16">
        <f>SUM(V9:V12)</f>
        <v>15932</v>
      </c>
      <c r="W13" s="13"/>
      <c r="X13" s="13">
        <f>SUM(X9:X12)</f>
        <v>13390</v>
      </c>
      <c r="Y13" s="2"/>
      <c r="Z13" s="16">
        <f>SUM(Z9:Z12)</f>
        <v>14552</v>
      </c>
      <c r="AA13" s="13"/>
      <c r="AB13" s="16">
        <f>SUM(AB9:AB12)</f>
        <v>16594</v>
      </c>
      <c r="AC13" s="13"/>
      <c r="AD13" s="16">
        <f>SUM(AD9:AD12)</f>
        <v>18543</v>
      </c>
      <c r="AE13" s="16"/>
      <c r="AF13" s="16">
        <v>21652</v>
      </c>
      <c r="AG13" s="13"/>
      <c r="AH13" s="16">
        <v>23812</v>
      </c>
      <c r="AI13" s="16">
        <v>27010</v>
      </c>
    </row>
    <row r="14" spans="1:35" ht="15" customHeight="1" x14ac:dyDescent="0.2">
      <c r="A14" s="10" t="s">
        <v>16</v>
      </c>
      <c r="B14" s="13">
        <v>1855</v>
      </c>
      <c r="C14" s="2"/>
      <c r="D14" s="13">
        <v>2105</v>
      </c>
      <c r="E14" s="2"/>
      <c r="F14" s="13">
        <v>2289</v>
      </c>
      <c r="G14" s="2"/>
      <c r="H14" s="13">
        <v>2391</v>
      </c>
      <c r="I14" s="2"/>
      <c r="J14" s="13">
        <v>2533</v>
      </c>
      <c r="K14" s="2"/>
      <c r="L14" s="13">
        <v>2577</v>
      </c>
      <c r="M14" s="2"/>
      <c r="N14" s="13">
        <v>2685</v>
      </c>
      <c r="O14" s="2"/>
      <c r="P14" s="13">
        <v>2882</v>
      </c>
      <c r="Q14" s="2"/>
      <c r="R14" s="13">
        <v>3074</v>
      </c>
      <c r="S14" s="2"/>
      <c r="T14" s="13">
        <v>3334</v>
      </c>
      <c r="U14" s="2"/>
      <c r="V14" s="13">
        <v>3703</v>
      </c>
      <c r="W14" s="13"/>
      <c r="X14" s="13">
        <v>3967</v>
      </c>
      <c r="Y14" s="2"/>
      <c r="Z14" s="13">
        <v>4619</v>
      </c>
      <c r="AA14" s="13"/>
      <c r="AB14" s="13">
        <v>4955</v>
      </c>
      <c r="AC14" s="13"/>
      <c r="AD14" s="13">
        <v>5335</v>
      </c>
      <c r="AE14" s="13"/>
      <c r="AF14" s="13">
        <v>5687</v>
      </c>
      <c r="AG14" s="13"/>
      <c r="AH14" s="13">
        <v>6467</v>
      </c>
      <c r="AI14" s="13">
        <v>7104</v>
      </c>
    </row>
    <row r="15" spans="1:35" ht="15" customHeight="1" x14ac:dyDescent="0.2">
      <c r="A15" s="10" t="s">
        <v>17</v>
      </c>
      <c r="B15" s="13">
        <v>107</v>
      </c>
      <c r="C15" s="2"/>
      <c r="D15" s="13">
        <v>709</v>
      </c>
      <c r="E15" s="2"/>
      <c r="F15" s="13">
        <v>833</v>
      </c>
      <c r="G15" s="2"/>
      <c r="H15" s="13">
        <v>801</v>
      </c>
      <c r="I15" s="2"/>
      <c r="J15" s="13">
        <v>847</v>
      </c>
      <c r="K15" s="2"/>
      <c r="L15" s="13">
        <v>869</v>
      </c>
      <c r="M15" s="2"/>
      <c r="N15" s="13">
        <v>847</v>
      </c>
      <c r="O15" s="2"/>
      <c r="P15" s="13">
        <v>883</v>
      </c>
      <c r="Q15" s="2"/>
      <c r="R15" s="13">
        <v>842</v>
      </c>
      <c r="S15" s="2"/>
      <c r="T15" s="13">
        <v>815</v>
      </c>
      <c r="U15" s="2"/>
      <c r="V15" s="13">
        <v>1317</v>
      </c>
      <c r="W15" s="13"/>
      <c r="X15" s="13">
        <v>3929</v>
      </c>
      <c r="Y15" s="2"/>
      <c r="Z15" s="13">
        <v>3774</v>
      </c>
      <c r="AA15" s="13"/>
      <c r="AB15" s="13">
        <v>3605</v>
      </c>
      <c r="AC15" s="13"/>
      <c r="AD15" s="13">
        <v>3437</v>
      </c>
      <c r="AE15" s="13"/>
      <c r="AF15" s="13">
        <v>3246</v>
      </c>
      <c r="AG15" s="13"/>
      <c r="AH15" s="13">
        <v>3067</v>
      </c>
      <c r="AI15" s="13">
        <v>2879</v>
      </c>
    </row>
    <row r="16" spans="1:35" ht="15" customHeight="1" x14ac:dyDescent="0.2">
      <c r="A16" s="10" t="s">
        <v>18</v>
      </c>
      <c r="B16" s="13">
        <v>82</v>
      </c>
      <c r="C16" s="2"/>
      <c r="D16" s="13">
        <v>100</v>
      </c>
      <c r="E16" s="2"/>
      <c r="F16" s="13">
        <v>590</v>
      </c>
      <c r="G16" s="2"/>
      <c r="H16" s="13">
        <v>587</v>
      </c>
      <c r="I16" s="2"/>
      <c r="J16" s="13">
        <v>654</v>
      </c>
      <c r="K16" s="2"/>
      <c r="L16" s="13">
        <v>762</v>
      </c>
      <c r="M16" s="2"/>
      <c r="N16" s="13">
        <v>762</v>
      </c>
      <c r="O16" s="2"/>
      <c r="P16" s="13">
        <v>839</v>
      </c>
      <c r="Q16" s="2"/>
      <c r="R16" s="13">
        <v>840</v>
      </c>
      <c r="S16" s="2"/>
      <c r="T16" s="13">
        <v>857</v>
      </c>
      <c r="U16" s="2"/>
      <c r="V16" s="13">
        <v>2612</v>
      </c>
      <c r="W16" s="13"/>
      <c r="X16" s="13">
        <v>17981</v>
      </c>
      <c r="Y16" s="2"/>
      <c r="Z16" s="13">
        <v>18005</v>
      </c>
      <c r="AA16" s="13"/>
      <c r="AB16" s="13">
        <v>18025</v>
      </c>
      <c r="AC16" s="13"/>
      <c r="AD16" s="13">
        <v>18024</v>
      </c>
      <c r="AE16" s="13"/>
      <c r="AF16" s="13">
        <v>18026</v>
      </c>
      <c r="AG16" s="13"/>
      <c r="AH16" s="13">
        <v>18029</v>
      </c>
      <c r="AI16" s="13">
        <v>18043</v>
      </c>
    </row>
    <row r="17" spans="1:35" ht="15" customHeight="1" x14ac:dyDescent="0.2">
      <c r="A17" s="10" t="s">
        <v>19</v>
      </c>
      <c r="B17" s="13">
        <f>121+22</f>
        <v>143</v>
      </c>
      <c r="C17" s="2"/>
      <c r="D17" s="13">
        <f>47+396</f>
        <v>443</v>
      </c>
      <c r="E17" s="2"/>
      <c r="F17" s="13">
        <f>41+399</f>
        <v>440</v>
      </c>
      <c r="G17" s="2"/>
      <c r="H17" s="13">
        <f>57+155</f>
        <v>212</v>
      </c>
      <c r="I17" s="2"/>
      <c r="J17" s="13">
        <f>87+129</f>
        <v>216</v>
      </c>
      <c r="K17" s="2"/>
      <c r="L17" s="13">
        <f>95+108</f>
        <v>203</v>
      </c>
      <c r="M17" s="2"/>
      <c r="N17" s="13">
        <f>90+103</f>
        <v>193</v>
      </c>
      <c r="O17" s="2"/>
      <c r="P17" s="13">
        <f>221+132</f>
        <v>353</v>
      </c>
      <c r="Q17" s="2"/>
      <c r="R17" s="13">
        <f>212+134</f>
        <v>346</v>
      </c>
      <c r="S17" s="2"/>
      <c r="T17" s="13">
        <f>206+171</f>
        <v>377</v>
      </c>
      <c r="U17" s="2"/>
      <c r="V17" s="13">
        <f>441+28</f>
        <v>469</v>
      </c>
      <c r="W17" s="13"/>
      <c r="X17" s="13">
        <f>637+62</f>
        <v>699</v>
      </c>
      <c r="Y17" s="2"/>
      <c r="Z17" s="13">
        <f>605+158</f>
        <v>763</v>
      </c>
      <c r="AA17" s="13"/>
      <c r="AB17" s="13">
        <f>594+97</f>
        <v>691</v>
      </c>
      <c r="AC17" s="13"/>
      <c r="AD17" s="13">
        <f>534+310</f>
        <v>844</v>
      </c>
      <c r="AE17" s="13"/>
      <c r="AF17" s="13">
        <v>796</v>
      </c>
      <c r="AG17" s="13"/>
      <c r="AH17" s="13">
        <v>700</v>
      </c>
      <c r="AI17" s="13">
        <v>703</v>
      </c>
    </row>
    <row r="18" spans="1:35" ht="15" customHeight="1" thickBot="1" x14ac:dyDescent="0.25">
      <c r="A18" s="9" t="s">
        <v>20</v>
      </c>
      <c r="B18" s="17">
        <f>SUM(B13:B17)</f>
        <v>6859</v>
      </c>
      <c r="C18" s="2"/>
      <c r="D18" s="17">
        <f>SUM(D13:D17)</f>
        <v>14876</v>
      </c>
      <c r="E18" s="2"/>
      <c r="F18" s="17">
        <f>SUM(F13:F17)</f>
        <v>15944</v>
      </c>
      <c r="G18" s="2"/>
      <c r="H18" s="17">
        <f>SUM(H13:H17)</f>
        <v>14982</v>
      </c>
      <c r="I18" s="2"/>
      <c r="J18" s="17">
        <f>SUM(J13:J17)</f>
        <v>15071</v>
      </c>
      <c r="K18" s="2"/>
      <c r="L18" s="17">
        <f>SUM(L13:L17)</f>
        <v>15646</v>
      </c>
      <c r="M18" s="2"/>
      <c r="N18" s="17">
        <f>SUM(N13:N17)</f>
        <v>14869</v>
      </c>
      <c r="O18" s="2"/>
      <c r="P18" s="17">
        <f>SUM(P13:P17)</f>
        <v>17858</v>
      </c>
      <c r="Q18" s="2"/>
      <c r="R18" s="17">
        <f>SUM(R13:R17)</f>
        <v>19010</v>
      </c>
      <c r="S18" s="2"/>
      <c r="T18" s="17">
        <f>SUM(T13:T17)</f>
        <v>20776</v>
      </c>
      <c r="U18" s="2"/>
      <c r="V18" s="17">
        <f>SUM(V13:V17)</f>
        <v>24033</v>
      </c>
      <c r="W18" s="17"/>
      <c r="X18" s="17">
        <f>SUM(X13:X17)</f>
        <v>39966</v>
      </c>
      <c r="Y18" s="2"/>
      <c r="Z18" s="17">
        <f>SUM(Z13:Z17)</f>
        <v>41713</v>
      </c>
      <c r="AA18" s="17"/>
      <c r="AB18" s="17">
        <f>SUM(AB13:AB17)</f>
        <v>43870</v>
      </c>
      <c r="AC18" s="17"/>
      <c r="AD18" s="17">
        <f>SUM(AD13:AD17)</f>
        <v>46183</v>
      </c>
      <c r="AE18" s="17"/>
      <c r="AF18" s="17">
        <v>49407</v>
      </c>
      <c r="AG18" s="12"/>
      <c r="AH18" s="17">
        <v>52075</v>
      </c>
      <c r="AI18" s="17">
        <v>55739</v>
      </c>
    </row>
    <row r="19" spans="1:35" ht="15" customHeight="1" thickTop="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5" customHeight="1" x14ac:dyDescent="0.2">
      <c r="A20" s="9" t="s">
        <v>21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5" customHeight="1" x14ac:dyDescent="0.2">
      <c r="A21" s="10" t="s">
        <v>22</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5" customHeight="1" x14ac:dyDescent="0.2">
      <c r="A22" s="11" t="s">
        <v>23</v>
      </c>
      <c r="B22" s="12">
        <v>129</v>
      </c>
      <c r="C22" s="2"/>
      <c r="D22" s="12">
        <v>43</v>
      </c>
      <c r="E22" s="2"/>
      <c r="F22" s="12">
        <v>59</v>
      </c>
      <c r="G22" s="2"/>
      <c r="H22" s="12">
        <v>65</v>
      </c>
      <c r="I22" s="2"/>
      <c r="J22" s="12">
        <v>75</v>
      </c>
      <c r="K22" s="2"/>
      <c r="L22" s="12">
        <v>55</v>
      </c>
      <c r="M22" s="2"/>
      <c r="N22" s="12">
        <v>36</v>
      </c>
      <c r="O22" s="2"/>
      <c r="P22" s="12">
        <v>87</v>
      </c>
      <c r="Q22" s="2"/>
      <c r="R22" s="12">
        <v>85</v>
      </c>
      <c r="S22" s="2"/>
      <c r="T22" s="12">
        <v>146</v>
      </c>
      <c r="U22" s="2"/>
      <c r="V22" s="12">
        <v>120</v>
      </c>
      <c r="W22" s="12"/>
      <c r="X22" s="12">
        <v>176</v>
      </c>
      <c r="Y22" s="2"/>
      <c r="Z22" s="12">
        <v>129</v>
      </c>
      <c r="AA22" s="12"/>
      <c r="AB22" s="12">
        <v>139</v>
      </c>
      <c r="AC22" s="12"/>
      <c r="AD22" s="12">
        <v>149</v>
      </c>
      <c r="AE22" s="12"/>
      <c r="AF22" s="12">
        <v>196</v>
      </c>
      <c r="AG22" s="12"/>
      <c r="AH22" s="12">
        <v>149</v>
      </c>
      <c r="AI22" s="12">
        <v>130</v>
      </c>
    </row>
    <row r="23" spans="1:35" ht="15" customHeight="1" x14ac:dyDescent="0.2">
      <c r="A23" s="11" t="s">
        <v>24</v>
      </c>
      <c r="B23" s="13">
        <v>178</v>
      </c>
      <c r="C23" s="2"/>
      <c r="D23" s="13">
        <v>153</v>
      </c>
      <c r="E23" s="2"/>
      <c r="F23" s="13">
        <v>155</v>
      </c>
      <c r="G23" s="2"/>
      <c r="H23" s="13">
        <v>169</v>
      </c>
      <c r="I23" s="2"/>
      <c r="J23" s="13">
        <v>190</v>
      </c>
      <c r="K23" s="2"/>
      <c r="L23" s="13">
        <v>172</v>
      </c>
      <c r="M23" s="2"/>
      <c r="N23" s="13">
        <v>171</v>
      </c>
      <c r="O23" s="2"/>
      <c r="P23" s="13">
        <v>181</v>
      </c>
      <c r="Q23" s="2"/>
      <c r="R23" s="13">
        <v>188</v>
      </c>
      <c r="S23" s="2"/>
      <c r="T23" s="13">
        <v>176</v>
      </c>
      <c r="U23" s="2"/>
      <c r="V23" s="13">
        <v>208</v>
      </c>
      <c r="W23" s="13"/>
      <c r="X23" s="13">
        <v>202</v>
      </c>
      <c r="Y23" s="2"/>
      <c r="Z23" s="13">
        <v>189</v>
      </c>
      <c r="AA23" s="13"/>
      <c r="AB23" s="13">
        <v>182</v>
      </c>
      <c r="AC23" s="13"/>
      <c r="AD23" s="13">
        <v>241</v>
      </c>
      <c r="AE23" s="13"/>
      <c r="AF23" s="13">
        <v>217</v>
      </c>
      <c r="AG23" s="13"/>
      <c r="AH23" s="13">
        <v>216</v>
      </c>
      <c r="AI23" s="13">
        <v>232</v>
      </c>
    </row>
    <row r="24" spans="1:35" ht="26.1" customHeight="1" x14ac:dyDescent="0.2">
      <c r="A24" s="11" t="s">
        <v>25</v>
      </c>
      <c r="B24" s="13">
        <f>337-1</f>
        <v>336</v>
      </c>
      <c r="C24" s="2"/>
      <c r="D24" s="13">
        <v>441</v>
      </c>
      <c r="E24" s="2"/>
      <c r="F24" s="13">
        <f>409-1</f>
        <v>408</v>
      </c>
      <c r="G24" s="2"/>
      <c r="H24" s="13">
        <v>423</v>
      </c>
      <c r="I24" s="2"/>
      <c r="J24" s="13">
        <v>430</v>
      </c>
      <c r="K24" s="2"/>
      <c r="L24" s="13">
        <v>505</v>
      </c>
      <c r="M24" s="2"/>
      <c r="N24" s="13">
        <v>453</v>
      </c>
      <c r="O24" s="2"/>
      <c r="P24" s="13">
        <v>555</v>
      </c>
      <c r="Q24" s="2"/>
      <c r="R24" s="13">
        <v>525</v>
      </c>
      <c r="S24" s="2"/>
      <c r="T24" s="13">
        <v>666</v>
      </c>
      <c r="U24" s="2"/>
      <c r="V24" s="13">
        <v>709</v>
      </c>
      <c r="W24" s="13"/>
      <c r="X24" s="13">
        <v>866</v>
      </c>
      <c r="Y24" s="2"/>
      <c r="Z24" s="13">
        <v>1300</v>
      </c>
      <c r="AA24" s="13"/>
      <c r="AB24" s="13">
        <v>1472</v>
      </c>
      <c r="AC24" s="13"/>
      <c r="AD24" s="13">
        <v>1338</v>
      </c>
      <c r="AE24" s="13"/>
      <c r="AF24" s="13">
        <v>1449</v>
      </c>
      <c r="AG24" s="13"/>
      <c r="AH24" s="13">
        <v>1389</v>
      </c>
      <c r="AI24" s="13">
        <v>1770</v>
      </c>
    </row>
    <row r="25" spans="1:35" ht="15" customHeight="1" x14ac:dyDescent="0.2">
      <c r="A25" s="11" t="s">
        <v>26</v>
      </c>
      <c r="B25" s="13">
        <v>93</v>
      </c>
      <c r="C25" s="2"/>
      <c r="D25" s="13">
        <v>85</v>
      </c>
      <c r="E25" s="2"/>
      <c r="F25" s="13">
        <v>85</v>
      </c>
      <c r="G25" s="2"/>
      <c r="H25" s="13">
        <v>30</v>
      </c>
      <c r="I25" s="2"/>
      <c r="J25" s="13">
        <v>30</v>
      </c>
      <c r="K25" s="2"/>
      <c r="L25" s="13">
        <v>32</v>
      </c>
      <c r="M25" s="2"/>
      <c r="N25" s="13">
        <v>36</v>
      </c>
      <c r="O25" s="2"/>
      <c r="P25" s="13">
        <v>38</v>
      </c>
      <c r="Q25" s="2"/>
      <c r="R25" s="13">
        <v>38</v>
      </c>
      <c r="S25" s="2"/>
      <c r="T25" s="13">
        <v>53</v>
      </c>
      <c r="U25" s="2"/>
      <c r="V25" s="13">
        <v>48</v>
      </c>
      <c r="W25" s="13"/>
      <c r="X25" s="13">
        <v>66</v>
      </c>
      <c r="Y25" s="2"/>
      <c r="Z25" s="13">
        <v>55</v>
      </c>
      <c r="AA25" s="13"/>
      <c r="AB25" s="13">
        <v>49</v>
      </c>
      <c r="AC25" s="13"/>
      <c r="AD25" s="13">
        <v>47</v>
      </c>
      <c r="AE25" s="13"/>
      <c r="AF25" s="13">
        <v>56</v>
      </c>
      <c r="AG25" s="13"/>
      <c r="AH25" s="13">
        <v>55</v>
      </c>
      <c r="AI25" s="13">
        <v>79</v>
      </c>
    </row>
    <row r="26" spans="1:35" ht="15" customHeight="1" x14ac:dyDescent="0.2">
      <c r="A26" s="11" t="s">
        <v>27</v>
      </c>
      <c r="B26" s="14">
        <v>302</v>
      </c>
      <c r="C26" s="2"/>
      <c r="D26" s="14">
        <v>312</v>
      </c>
      <c r="E26" s="2"/>
      <c r="F26" s="14">
        <v>372</v>
      </c>
      <c r="G26" s="2"/>
      <c r="H26" s="14">
        <v>365</v>
      </c>
      <c r="I26" s="2"/>
      <c r="J26" s="14">
        <v>338</v>
      </c>
      <c r="K26" s="2"/>
      <c r="L26" s="14">
        <v>316</v>
      </c>
      <c r="M26" s="2"/>
      <c r="N26" s="14">
        <v>288</v>
      </c>
      <c r="O26" s="2"/>
      <c r="P26" s="14">
        <v>239</v>
      </c>
      <c r="Q26" s="2"/>
      <c r="R26" s="14">
        <v>201</v>
      </c>
      <c r="S26" s="2"/>
      <c r="T26" s="14">
        <v>173</v>
      </c>
      <c r="U26" s="2"/>
      <c r="V26" s="14">
        <v>149</v>
      </c>
      <c r="W26" s="14"/>
      <c r="X26" s="14">
        <v>114</v>
      </c>
      <c r="Y26" s="2"/>
      <c r="Z26" s="14">
        <v>73</v>
      </c>
      <c r="AA26" s="14"/>
      <c r="AB26" s="14">
        <v>39</v>
      </c>
      <c r="AC26" s="14"/>
      <c r="AD26" s="14">
        <v>17</v>
      </c>
      <c r="AE26" s="14"/>
      <c r="AF26" s="14">
        <v>7</v>
      </c>
      <c r="AG26" s="13"/>
      <c r="AH26" s="14">
        <v>0</v>
      </c>
      <c r="AI26" s="14">
        <v>0</v>
      </c>
    </row>
    <row r="27" spans="1:35" ht="15" customHeight="1" x14ac:dyDescent="0.2">
      <c r="A27" s="15" t="s">
        <v>28</v>
      </c>
      <c r="B27" s="13">
        <f>SUM(B22:B26)</f>
        <v>1038</v>
      </c>
      <c r="C27" s="2"/>
      <c r="D27" s="16">
        <f>SUM(D22:D26)</f>
        <v>1034</v>
      </c>
      <c r="E27" s="2"/>
      <c r="F27" s="16">
        <f>SUM(F22:F26)</f>
        <v>1079</v>
      </c>
      <c r="G27" s="2"/>
      <c r="H27" s="13">
        <v>1052</v>
      </c>
      <c r="I27" s="2"/>
      <c r="J27" s="13">
        <v>1063</v>
      </c>
      <c r="K27" s="2"/>
      <c r="L27" s="13">
        <v>1080</v>
      </c>
      <c r="M27" s="2"/>
      <c r="N27" s="13">
        <v>984</v>
      </c>
      <c r="O27" s="2"/>
      <c r="P27" s="13">
        <v>1100</v>
      </c>
      <c r="Q27" s="2"/>
      <c r="R27" s="13">
        <v>1037</v>
      </c>
      <c r="S27" s="2"/>
      <c r="T27" s="13">
        <v>1214</v>
      </c>
      <c r="U27" s="2"/>
      <c r="V27" s="13">
        <v>1234</v>
      </c>
      <c r="W27" s="13"/>
      <c r="X27" s="13">
        <v>1424</v>
      </c>
      <c r="Y27" s="2"/>
      <c r="Z27" s="13">
        <v>1746</v>
      </c>
      <c r="AA27" s="13"/>
      <c r="AB27" s="13">
        <v>1881</v>
      </c>
      <c r="AC27" s="13"/>
      <c r="AD27" s="13">
        <v>1792</v>
      </c>
      <c r="AE27" s="13"/>
      <c r="AF27" s="13">
        <v>1925</v>
      </c>
      <c r="AG27" s="13"/>
      <c r="AH27" s="13">
        <v>1809</v>
      </c>
      <c r="AI27" s="13">
        <v>2211</v>
      </c>
    </row>
    <row r="28" spans="1:35"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5" customHeight="1" x14ac:dyDescent="0.2">
      <c r="A29" s="10" t="s">
        <v>29</v>
      </c>
      <c r="B29" s="13">
        <v>404</v>
      </c>
      <c r="C29" s="2"/>
      <c r="D29" s="13">
        <v>394</v>
      </c>
      <c r="E29" s="2"/>
      <c r="F29" s="13">
        <v>530</v>
      </c>
      <c r="G29" s="2"/>
      <c r="H29" s="13">
        <v>491</v>
      </c>
      <c r="I29" s="2"/>
      <c r="J29" s="13">
        <v>420</v>
      </c>
      <c r="K29" s="2"/>
      <c r="L29" s="13">
        <v>351</v>
      </c>
      <c r="M29" s="2"/>
      <c r="N29" s="13">
        <v>287</v>
      </c>
      <c r="O29" s="2"/>
      <c r="P29" s="13">
        <v>237</v>
      </c>
      <c r="Q29" s="2"/>
      <c r="R29" s="13">
        <v>191</v>
      </c>
      <c r="S29" s="2"/>
      <c r="T29" s="13">
        <v>153</v>
      </c>
      <c r="U29" s="2"/>
      <c r="V29" s="13">
        <v>129</v>
      </c>
      <c r="W29" s="13"/>
      <c r="X29" s="13">
        <v>119</v>
      </c>
      <c r="Y29" s="2"/>
      <c r="Z29" s="13">
        <v>113</v>
      </c>
      <c r="AA29" s="13"/>
      <c r="AB29" s="13">
        <v>110</v>
      </c>
      <c r="AC29" s="13"/>
      <c r="AD29" s="13">
        <v>109</v>
      </c>
      <c r="AE29" s="13"/>
      <c r="AF29" s="13">
        <v>107</v>
      </c>
      <c r="AG29" s="13"/>
      <c r="AH29" s="13">
        <v>0</v>
      </c>
      <c r="AI29" s="13">
        <v>0</v>
      </c>
    </row>
    <row r="30" spans="1:35" ht="15" customHeight="1" x14ac:dyDescent="0.2">
      <c r="A30" s="10" t="s">
        <v>30</v>
      </c>
      <c r="B30" s="13">
        <v>0</v>
      </c>
      <c r="C30" s="2"/>
      <c r="D30" s="13">
        <v>0</v>
      </c>
      <c r="E30" s="2"/>
      <c r="F30" s="13">
        <v>0</v>
      </c>
      <c r="G30" s="2"/>
      <c r="H30" s="13">
        <v>1500</v>
      </c>
      <c r="I30" s="2"/>
      <c r="J30" s="13">
        <v>1500</v>
      </c>
      <c r="K30" s="2"/>
      <c r="L30" s="13">
        <v>1500</v>
      </c>
      <c r="M30" s="2"/>
      <c r="N30" s="13">
        <v>0</v>
      </c>
      <c r="O30" s="2"/>
      <c r="P30" s="13">
        <v>0</v>
      </c>
      <c r="Q30" s="2"/>
      <c r="R30" s="13">
        <v>0</v>
      </c>
      <c r="S30" s="2"/>
      <c r="T30" s="13">
        <v>0</v>
      </c>
      <c r="U30" s="2"/>
      <c r="V30" s="13">
        <v>0</v>
      </c>
      <c r="W30" s="13"/>
      <c r="X30" s="13">
        <v>0</v>
      </c>
      <c r="Y30" s="2"/>
      <c r="Z30" s="13">
        <v>0</v>
      </c>
      <c r="AA30" s="13"/>
      <c r="AB30" s="13">
        <v>0</v>
      </c>
      <c r="AC30" s="13"/>
      <c r="AD30" s="13">
        <v>0</v>
      </c>
      <c r="AE30" s="13"/>
      <c r="AF30" s="13">
        <v>0</v>
      </c>
      <c r="AG30" s="13"/>
      <c r="AH30" s="13">
        <v>0</v>
      </c>
      <c r="AI30" s="13">
        <v>0</v>
      </c>
    </row>
    <row r="31" spans="1:35" ht="15" customHeight="1" x14ac:dyDescent="0.2">
      <c r="A31" s="10" t="s">
        <v>31</v>
      </c>
      <c r="B31" s="13">
        <f>144+1</f>
        <v>145</v>
      </c>
      <c r="C31" s="2"/>
      <c r="D31" s="13">
        <f>191-52</f>
        <v>139</v>
      </c>
      <c r="E31" s="2"/>
      <c r="F31" s="13">
        <f>254-93</f>
        <v>161</v>
      </c>
      <c r="G31" s="2"/>
      <c r="H31" s="13">
        <f>305-121</f>
        <v>184</v>
      </c>
      <c r="I31" s="2"/>
      <c r="J31" s="13">
        <f>356-92</f>
        <v>264</v>
      </c>
      <c r="K31" s="2"/>
      <c r="L31" s="13">
        <f>444-78</f>
        <v>366</v>
      </c>
      <c r="M31" s="2"/>
      <c r="N31" s="13">
        <f>614-64</f>
        <v>550</v>
      </c>
      <c r="O31" s="2"/>
      <c r="P31" s="13">
        <f>1088-37</f>
        <v>1051</v>
      </c>
      <c r="Q31" s="2"/>
      <c r="R31" s="13">
        <f>1063-18</f>
        <v>1045</v>
      </c>
      <c r="S31" s="2"/>
      <c r="T31" s="13">
        <f>1056+7</f>
        <v>1063</v>
      </c>
      <c r="U31" s="2"/>
      <c r="V31" s="13">
        <f>1587-155</f>
        <v>1432</v>
      </c>
      <c r="W31" s="13"/>
      <c r="X31" s="13">
        <f>2545-218</f>
        <v>2327</v>
      </c>
      <c r="Y31" s="2"/>
      <c r="Z31" s="13">
        <f>2647-294</f>
        <v>2353</v>
      </c>
      <c r="AA31" s="13"/>
      <c r="AB31" s="13">
        <f>2687-260</f>
        <v>2427</v>
      </c>
      <c r="AC31" s="13"/>
      <c r="AD31" s="13">
        <f>3148-286</f>
        <v>2862</v>
      </c>
      <c r="AE31" s="13"/>
      <c r="AF31" s="13">
        <v>3157</v>
      </c>
      <c r="AG31" s="13"/>
      <c r="AH31" s="13">
        <v>3116</v>
      </c>
      <c r="AI31" s="13">
        <v>3145</v>
      </c>
    </row>
    <row r="32" spans="1:35" ht="15" customHeight="1" x14ac:dyDescent="0.2">
      <c r="A32" s="15" t="s">
        <v>32</v>
      </c>
      <c r="B32" s="16">
        <f>SUM(B27:B31)</f>
        <v>1587</v>
      </c>
      <c r="C32" s="2"/>
      <c r="D32" s="16">
        <f>SUM(D27:D31)</f>
        <v>1567</v>
      </c>
      <c r="E32" s="2"/>
      <c r="F32" s="16">
        <f>SUM(F27:F31)</f>
        <v>1770</v>
      </c>
      <c r="G32" s="2"/>
      <c r="H32" s="16">
        <f>SUM(H27:H31)</f>
        <v>3227</v>
      </c>
      <c r="I32" s="2"/>
      <c r="J32" s="16">
        <f>SUM(J27:J31)</f>
        <v>3247</v>
      </c>
      <c r="K32" s="2"/>
      <c r="L32" s="16">
        <f>SUM(L27:L31)</f>
        <v>3297</v>
      </c>
      <c r="M32" s="2"/>
      <c r="N32" s="16">
        <f>SUM(N27:N31)</f>
        <v>1821</v>
      </c>
      <c r="O32" s="2"/>
      <c r="P32" s="16">
        <f>SUM(P27:P31)</f>
        <v>2388</v>
      </c>
      <c r="Q32" s="2"/>
      <c r="R32" s="16">
        <f>SUM(R27:R31)</f>
        <v>2273</v>
      </c>
      <c r="S32" s="2"/>
      <c r="T32" s="16">
        <f>SUM(T27:T31)</f>
        <v>2430</v>
      </c>
      <c r="U32" s="2"/>
      <c r="V32" s="16">
        <f>SUM(V27:V31)</f>
        <v>2795</v>
      </c>
      <c r="W32" s="16"/>
      <c r="X32" s="16">
        <f>SUM(X27:X31)</f>
        <v>3870</v>
      </c>
      <c r="Y32" s="2"/>
      <c r="Z32" s="16">
        <f>SUM(Z27:Z31)</f>
        <v>4212</v>
      </c>
      <c r="AA32" s="16"/>
      <c r="AB32" s="16">
        <f>SUM(AB27:AB31)</f>
        <v>4418</v>
      </c>
      <c r="AC32" s="16"/>
      <c r="AD32" s="16">
        <f>SUM(AD27:AD31)</f>
        <v>4763</v>
      </c>
      <c r="AE32" s="16"/>
      <c r="AF32" s="16">
        <v>5189</v>
      </c>
      <c r="AG32" s="13"/>
      <c r="AH32" s="16">
        <v>4925</v>
      </c>
      <c r="AI32" s="16">
        <v>5356</v>
      </c>
    </row>
    <row r="33" spans="1:35" ht="1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5" customHeight="1" x14ac:dyDescent="0.2">
      <c r="A34" s="18" t="s">
        <v>33</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5" customHeight="1" x14ac:dyDescent="0.2">
      <c r="A35" s="11" t="s">
        <v>34</v>
      </c>
      <c r="B35" s="13">
        <v>615</v>
      </c>
      <c r="C35" s="2"/>
      <c r="D35" s="13">
        <v>0</v>
      </c>
      <c r="E35" s="2"/>
      <c r="F35" s="13">
        <v>0</v>
      </c>
      <c r="G35" s="2"/>
      <c r="H35" s="13">
        <v>0</v>
      </c>
      <c r="I35" s="2"/>
      <c r="J35" s="13">
        <v>0</v>
      </c>
      <c r="K35" s="2"/>
      <c r="L35" s="13">
        <v>0</v>
      </c>
      <c r="M35" s="2"/>
      <c r="N35" s="13">
        <v>0</v>
      </c>
      <c r="O35" s="2"/>
      <c r="P35" s="13">
        <v>0</v>
      </c>
      <c r="Q35" s="2"/>
      <c r="R35" s="13">
        <v>0</v>
      </c>
      <c r="S35" s="2"/>
      <c r="T35" s="13">
        <v>0</v>
      </c>
      <c r="U35" s="2"/>
      <c r="V35" s="13">
        <v>0</v>
      </c>
      <c r="W35" s="13"/>
      <c r="X35" s="13">
        <v>0</v>
      </c>
      <c r="Y35" s="2"/>
      <c r="Z35" s="13">
        <v>0</v>
      </c>
      <c r="AA35" s="13"/>
      <c r="AB35" s="13">
        <v>0</v>
      </c>
      <c r="AC35" s="13"/>
      <c r="AD35" s="13">
        <v>0</v>
      </c>
      <c r="AE35" s="13"/>
      <c r="AF35" s="13">
        <v>0</v>
      </c>
      <c r="AG35" s="13"/>
      <c r="AH35" s="13">
        <v>0</v>
      </c>
      <c r="AI35" s="13">
        <v>0</v>
      </c>
    </row>
    <row r="36" spans="1:35" ht="15" customHeight="1" x14ac:dyDescent="0.2">
      <c r="A36" s="11" t="s">
        <v>35</v>
      </c>
      <c r="B36" s="13">
        <v>0</v>
      </c>
      <c r="C36" s="2"/>
      <c r="D36" s="13">
        <v>0</v>
      </c>
      <c r="E36" s="2"/>
      <c r="F36" s="13">
        <v>0</v>
      </c>
      <c r="G36" s="2"/>
      <c r="H36" s="13">
        <v>0</v>
      </c>
      <c r="I36" s="2"/>
      <c r="J36" s="13">
        <v>0</v>
      </c>
      <c r="K36" s="2"/>
      <c r="L36" s="13">
        <v>0</v>
      </c>
      <c r="M36" s="2"/>
      <c r="N36" s="13">
        <v>0</v>
      </c>
      <c r="O36" s="2"/>
      <c r="P36" s="13">
        <v>0</v>
      </c>
      <c r="Q36" s="2"/>
      <c r="R36" s="13">
        <v>0</v>
      </c>
      <c r="S36" s="2"/>
      <c r="T36" s="13">
        <v>0</v>
      </c>
      <c r="U36" s="2"/>
      <c r="V36" s="13">
        <v>0</v>
      </c>
      <c r="W36" s="13"/>
      <c r="X36" s="13">
        <v>0</v>
      </c>
      <c r="Y36" s="2"/>
      <c r="Z36" s="13">
        <v>0</v>
      </c>
      <c r="AA36" s="13"/>
      <c r="AB36" s="13">
        <v>0</v>
      </c>
      <c r="AC36" s="13"/>
      <c r="AD36" s="13">
        <v>0</v>
      </c>
      <c r="AE36" s="13"/>
      <c r="AF36" s="13">
        <v>0</v>
      </c>
      <c r="AG36" s="13"/>
      <c r="AH36" s="13">
        <v>0</v>
      </c>
      <c r="AI36" s="13">
        <v>0</v>
      </c>
    </row>
    <row r="37" spans="1:35" ht="15" customHeight="1" x14ac:dyDescent="0.2">
      <c r="A37" s="11" t="s">
        <v>36</v>
      </c>
      <c r="B37" s="13">
        <v>2853</v>
      </c>
      <c r="C37" s="2"/>
      <c r="D37" s="13">
        <v>11684</v>
      </c>
      <c r="E37" s="2"/>
      <c r="F37" s="13">
        <v>12585</v>
      </c>
      <c r="G37" s="2"/>
      <c r="H37" s="13">
        <v>10094</v>
      </c>
      <c r="I37" s="2"/>
      <c r="J37" s="13">
        <v>9961</v>
      </c>
      <c r="K37" s="2"/>
      <c r="L37" s="13">
        <v>10167</v>
      </c>
      <c r="M37" s="2"/>
      <c r="N37" s="13">
        <v>10399</v>
      </c>
      <c r="O37" s="2"/>
      <c r="P37" s="13">
        <v>12297</v>
      </c>
      <c r="Q37" s="2"/>
      <c r="R37" s="13">
        <v>12921</v>
      </c>
      <c r="S37" s="2"/>
      <c r="T37" s="13">
        <v>13759</v>
      </c>
      <c r="U37" s="2"/>
      <c r="V37" s="13">
        <v>15949</v>
      </c>
      <c r="W37" s="13"/>
      <c r="X37" s="13">
        <v>30225</v>
      </c>
      <c r="Y37" s="2"/>
      <c r="Z37" s="13">
        <v>31337</v>
      </c>
      <c r="AA37" s="13"/>
      <c r="AB37" s="13">
        <v>32479</v>
      </c>
      <c r="AC37" s="13"/>
      <c r="AD37" s="13">
        <v>33574</v>
      </c>
      <c r="AE37" s="13"/>
      <c r="AF37" s="13">
        <v>34886</v>
      </c>
      <c r="AG37" s="13"/>
      <c r="AH37" s="13">
        <v>36129</v>
      </c>
      <c r="AI37" s="13">
        <v>37405</v>
      </c>
    </row>
    <row r="38" spans="1:35" ht="24.95" customHeight="1" x14ac:dyDescent="0.2">
      <c r="A38" s="11" t="s">
        <v>37</v>
      </c>
      <c r="B38" s="13">
        <v>-7</v>
      </c>
      <c r="C38" s="2"/>
      <c r="D38" s="13">
        <v>-29</v>
      </c>
      <c r="E38" s="2"/>
      <c r="F38" s="13">
        <v>-6</v>
      </c>
      <c r="G38" s="2"/>
      <c r="H38" s="13">
        <v>2</v>
      </c>
      <c r="I38" s="2"/>
      <c r="J38" s="13">
        <v>-15</v>
      </c>
      <c r="K38" s="2"/>
      <c r="L38" s="13">
        <v>-29</v>
      </c>
      <c r="M38" s="2"/>
      <c r="N38" s="13">
        <v>13</v>
      </c>
      <c r="O38" s="2"/>
      <c r="P38" s="13">
        <v>14</v>
      </c>
      <c r="Q38" s="2"/>
      <c r="R38" s="13">
        <v>15</v>
      </c>
      <c r="S38" s="2"/>
      <c r="T38" s="13">
        <v>-5</v>
      </c>
      <c r="U38" s="2"/>
      <c r="V38" s="13">
        <v>-109</v>
      </c>
      <c r="W38" s="13"/>
      <c r="X38" s="13">
        <v>-228</v>
      </c>
      <c r="Y38" s="2"/>
      <c r="Z38" s="13">
        <v>-447</v>
      </c>
      <c r="AA38" s="13"/>
      <c r="AB38" s="13">
        <v>-357</v>
      </c>
      <c r="AC38" s="13"/>
      <c r="AD38" s="13">
        <v>-380</v>
      </c>
      <c r="AE38" s="13"/>
      <c r="AF38" s="13">
        <v>-455</v>
      </c>
      <c r="AG38" s="13"/>
      <c r="AH38" s="13">
        <v>-276</v>
      </c>
      <c r="AI38" s="13">
        <v>-374</v>
      </c>
    </row>
    <row r="39" spans="1:35" ht="15" customHeight="1" x14ac:dyDescent="0.2">
      <c r="A39" s="11" t="s">
        <v>38</v>
      </c>
      <c r="B39" s="13">
        <v>1811</v>
      </c>
      <c r="C39" s="2"/>
      <c r="D39" s="13">
        <v>1654</v>
      </c>
      <c r="E39" s="2"/>
      <c r="F39" s="13">
        <v>1595</v>
      </c>
      <c r="G39" s="2"/>
      <c r="H39" s="13">
        <v>1659</v>
      </c>
      <c r="I39" s="2"/>
      <c r="J39" s="13">
        <v>1878</v>
      </c>
      <c r="K39" s="2"/>
      <c r="L39" s="13">
        <v>2211</v>
      </c>
      <c r="M39" s="2"/>
      <c r="N39" s="13">
        <v>2636</v>
      </c>
      <c r="O39" s="2"/>
      <c r="P39" s="13">
        <v>3159</v>
      </c>
      <c r="Q39" s="2"/>
      <c r="R39" s="13">
        <v>3801</v>
      </c>
      <c r="S39" s="2"/>
      <c r="T39" s="13">
        <v>4592</v>
      </c>
      <c r="U39" s="2"/>
      <c r="V39" s="13">
        <v>5398</v>
      </c>
      <c r="W39" s="13"/>
      <c r="X39" s="13">
        <v>6099</v>
      </c>
      <c r="Y39" s="2"/>
      <c r="Z39" s="13">
        <v>6611</v>
      </c>
      <c r="AA39" s="13"/>
      <c r="AB39" s="13">
        <v>7330</v>
      </c>
      <c r="AC39" s="13"/>
      <c r="AD39" s="14">
        <v>8226</v>
      </c>
      <c r="AE39" s="14"/>
      <c r="AF39" s="14">
        <v>9787</v>
      </c>
      <c r="AG39" s="13"/>
      <c r="AH39" s="14">
        <v>11297</v>
      </c>
      <c r="AI39" s="14">
        <v>13352</v>
      </c>
    </row>
    <row r="40" spans="1:35" ht="15" customHeight="1" x14ac:dyDescent="0.2">
      <c r="A40" s="15" t="s">
        <v>39</v>
      </c>
      <c r="B40" s="16">
        <v>5272</v>
      </c>
      <c r="C40" s="2"/>
      <c r="D40" s="16">
        <v>13309</v>
      </c>
      <c r="E40" s="2"/>
      <c r="F40" s="16">
        <v>14174</v>
      </c>
      <c r="G40" s="2"/>
      <c r="H40" s="16">
        <v>11755</v>
      </c>
      <c r="I40" s="2"/>
      <c r="J40" s="16">
        <v>11824</v>
      </c>
      <c r="K40" s="2"/>
      <c r="L40" s="16">
        <v>12349</v>
      </c>
      <c r="M40" s="2"/>
      <c r="N40" s="16">
        <v>13048</v>
      </c>
      <c r="O40" s="2"/>
      <c r="P40" s="16">
        <v>15470</v>
      </c>
      <c r="Q40" s="2"/>
      <c r="R40" s="16">
        <v>16737</v>
      </c>
      <c r="S40" s="2"/>
      <c r="T40" s="16">
        <v>18346</v>
      </c>
      <c r="U40" s="2"/>
      <c r="V40" s="16">
        <v>21238</v>
      </c>
      <c r="W40" s="16"/>
      <c r="X40" s="16">
        <v>36096</v>
      </c>
      <c r="Y40" s="2"/>
      <c r="Z40" s="16">
        <v>37501</v>
      </c>
      <c r="AA40" s="16"/>
      <c r="AB40" s="16">
        <v>39452</v>
      </c>
      <c r="AC40" s="16"/>
      <c r="AD40" s="19">
        <v>41420</v>
      </c>
      <c r="AE40" s="19"/>
      <c r="AF40" s="19">
        <v>44218</v>
      </c>
      <c r="AG40" s="13"/>
      <c r="AH40" s="19">
        <v>47150</v>
      </c>
      <c r="AI40" s="19">
        <v>50383</v>
      </c>
    </row>
    <row r="41" spans="1:35" ht="15" customHeight="1" thickBot="1" x14ac:dyDescent="0.25">
      <c r="A41" s="9" t="s">
        <v>40</v>
      </c>
      <c r="B41" s="17">
        <f>SUM(B40,B32)</f>
        <v>6859</v>
      </c>
      <c r="C41" s="2"/>
      <c r="D41" s="17">
        <f>SUM(D40,D32)</f>
        <v>14876</v>
      </c>
      <c r="E41" s="2"/>
      <c r="F41" s="17">
        <f>SUM(F40,F32)</f>
        <v>15944</v>
      </c>
      <c r="G41" s="2"/>
      <c r="H41" s="17">
        <f>SUM(H40,H32)</f>
        <v>14982</v>
      </c>
      <c r="I41" s="2"/>
      <c r="J41" s="17">
        <f>SUM(J40,J32)</f>
        <v>15071</v>
      </c>
      <c r="K41" s="2"/>
      <c r="L41" s="17">
        <f>SUM(L40,L32)</f>
        <v>15646</v>
      </c>
      <c r="M41" s="2"/>
      <c r="N41" s="17">
        <f>SUM(N40,N32)</f>
        <v>14869</v>
      </c>
      <c r="O41" s="2"/>
      <c r="P41" s="17">
        <f>SUM(P40,P32)</f>
        <v>17858</v>
      </c>
      <c r="Q41" s="2"/>
      <c r="R41" s="17">
        <f>SUM(R40,R32)</f>
        <v>19010</v>
      </c>
      <c r="S41" s="2"/>
      <c r="T41" s="17">
        <f>SUM(T40,T32)</f>
        <v>20776</v>
      </c>
      <c r="U41" s="2"/>
      <c r="V41" s="17">
        <f>SUM(V40,V32)</f>
        <v>24033</v>
      </c>
      <c r="W41" s="17"/>
      <c r="X41" s="17">
        <f>SUM(X40,X32)</f>
        <v>39966</v>
      </c>
      <c r="Y41" s="2"/>
      <c r="Z41" s="17">
        <f>SUM(Z40,Z32)</f>
        <v>41713</v>
      </c>
      <c r="AA41" s="17"/>
      <c r="AB41" s="17">
        <f>SUM(AB40,AB32)</f>
        <v>43870</v>
      </c>
      <c r="AC41" s="17"/>
      <c r="AD41" s="17">
        <f>SUM(AD40,AD32)</f>
        <v>46183</v>
      </c>
      <c r="AE41" s="17"/>
      <c r="AF41" s="17">
        <v>49407</v>
      </c>
      <c r="AG41" s="12"/>
      <c r="AH41" s="17">
        <v>52075</v>
      </c>
      <c r="AI41" s="17">
        <v>55739</v>
      </c>
    </row>
    <row r="42" spans="1:35" ht="15" customHeight="1" thickTop="1" x14ac:dyDescent="0.2">
      <c r="AA42" s="2"/>
      <c r="AC42" s="2"/>
    </row>
    <row r="43" spans="1:35" ht="15" customHeight="1" x14ac:dyDescent="0.2">
      <c r="A43" s="20" t="s">
        <v>41</v>
      </c>
      <c r="B43" s="24" t="s">
        <v>42</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row>
    <row r="44" spans="1:35" ht="15" customHeight="1"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row>
    <row r="45" spans="1:35" ht="15" customHeight="1"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row>
    <row r="46" spans="1:35" ht="15" customHeight="1"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1:35" ht="15" customHeight="1" x14ac:dyDescent="0.2">
      <c r="AA47" s="2"/>
      <c r="AC47" s="2"/>
    </row>
    <row r="48" spans="1:35" ht="15" customHeight="1" x14ac:dyDescent="0.2">
      <c r="AA48" s="2"/>
      <c r="AC48" s="2"/>
    </row>
    <row r="49" spans="27:29" ht="15" customHeight="1" x14ac:dyDescent="0.2">
      <c r="AA49" s="2"/>
      <c r="AC49" s="2"/>
    </row>
    <row r="50" spans="27:29" ht="15" customHeight="1" x14ac:dyDescent="0.2">
      <c r="AA50" s="2"/>
      <c r="AC50" s="2"/>
    </row>
    <row r="51" spans="27:29" ht="15" customHeight="1" x14ac:dyDescent="0.2">
      <c r="AA51" s="2"/>
      <c r="AC51" s="2"/>
    </row>
    <row r="52" spans="27:29" ht="15" customHeight="1" x14ac:dyDescent="0.2">
      <c r="AA52" s="2"/>
      <c r="AC52" s="2"/>
    </row>
    <row r="53" spans="27:29" ht="15" customHeight="1" x14ac:dyDescent="0.2">
      <c r="AA53" s="2"/>
      <c r="AC53" s="2"/>
    </row>
    <row r="54" spans="27:29" ht="15" customHeight="1" x14ac:dyDescent="0.2">
      <c r="AA54" s="2"/>
      <c r="AC54" s="2"/>
    </row>
    <row r="55" spans="27:29" ht="15" customHeight="1" x14ac:dyDescent="0.2">
      <c r="AA55" s="2"/>
      <c r="AC55" s="2"/>
    </row>
    <row r="56" spans="27:29" ht="15" customHeight="1" x14ac:dyDescent="0.2">
      <c r="AA56" s="2"/>
      <c r="AC56" s="2"/>
    </row>
    <row r="57" spans="27:29" ht="15" customHeight="1" x14ac:dyDescent="0.2">
      <c r="AA57" s="2"/>
      <c r="AC57" s="2"/>
    </row>
    <row r="58" spans="27:29" ht="15" customHeight="1" x14ac:dyDescent="0.2">
      <c r="AA58" s="2"/>
      <c r="AC58" s="2"/>
    </row>
    <row r="59" spans="27:29" ht="15" customHeight="1" x14ac:dyDescent="0.2">
      <c r="AA59" s="2"/>
      <c r="AC59" s="2"/>
    </row>
    <row r="60" spans="27:29" ht="15" customHeight="1" x14ac:dyDescent="0.2">
      <c r="AA60" s="2"/>
      <c r="AC60" s="2"/>
    </row>
    <row r="61" spans="27:29" ht="15" customHeight="1" x14ac:dyDescent="0.2">
      <c r="AA61" s="2"/>
      <c r="AC61" s="2"/>
    </row>
    <row r="62" spans="27:29" ht="15" customHeight="1" x14ac:dyDescent="0.2">
      <c r="AA62" s="2"/>
      <c r="AC62" s="2"/>
    </row>
    <row r="63" spans="27:29" ht="15" customHeight="1" x14ac:dyDescent="0.2">
      <c r="AA63" s="2"/>
      <c r="AC63" s="2"/>
    </row>
    <row r="64" spans="27:29" ht="15" customHeight="1" x14ac:dyDescent="0.2">
      <c r="AA64" s="2"/>
      <c r="AC64" s="2"/>
    </row>
    <row r="65" spans="27:29" ht="15" customHeight="1" x14ac:dyDescent="0.2">
      <c r="AA65" s="2"/>
      <c r="AC65" s="2"/>
    </row>
    <row r="66" spans="27:29" ht="15" customHeight="1" x14ac:dyDescent="0.2">
      <c r="AA66" s="2"/>
      <c r="AC66" s="2"/>
    </row>
    <row r="67" spans="27:29" ht="15" customHeight="1" x14ac:dyDescent="0.2">
      <c r="AA67" s="2"/>
      <c r="AC67" s="2"/>
    </row>
    <row r="68" spans="27:29" ht="15" customHeight="1" x14ac:dyDescent="0.2">
      <c r="AA68" s="2"/>
      <c r="AC68" s="2"/>
    </row>
    <row r="69" spans="27:29" ht="15" customHeight="1" x14ac:dyDescent="0.2">
      <c r="AA69" s="2"/>
      <c r="AC69" s="2"/>
    </row>
    <row r="70" spans="27:29" ht="15" customHeight="1" x14ac:dyDescent="0.2">
      <c r="AA70" s="2"/>
      <c r="AC70" s="2"/>
    </row>
    <row r="71" spans="27:29" ht="15" customHeight="1" x14ac:dyDescent="0.2">
      <c r="AA71" s="2"/>
      <c r="AC71" s="2"/>
    </row>
    <row r="72" spans="27:29" ht="15" customHeight="1" x14ac:dyDescent="0.2">
      <c r="AA72" s="2"/>
      <c r="AC72" s="2"/>
    </row>
    <row r="73" spans="27:29" ht="15" customHeight="1" x14ac:dyDescent="0.2">
      <c r="AA73" s="2"/>
      <c r="AC73" s="2"/>
    </row>
    <row r="74" spans="27:29" ht="15" customHeight="1" x14ac:dyDescent="0.2">
      <c r="AA74" s="2"/>
      <c r="AC74" s="2"/>
    </row>
    <row r="75" spans="27:29" ht="15" customHeight="1" x14ac:dyDescent="0.2">
      <c r="AA75" s="2"/>
      <c r="AC75" s="2"/>
    </row>
    <row r="76" spans="27:29" ht="15" customHeight="1" x14ac:dyDescent="0.2">
      <c r="AA76" s="2"/>
      <c r="AC76" s="2"/>
    </row>
    <row r="77" spans="27:29" ht="15" customHeight="1" x14ac:dyDescent="0.2">
      <c r="AA77" s="2"/>
      <c r="AC77" s="2"/>
    </row>
    <row r="78" spans="27:29" ht="15" customHeight="1" x14ac:dyDescent="0.2">
      <c r="AA78" s="2"/>
      <c r="AC78" s="2"/>
    </row>
    <row r="79" spans="27:29" ht="15" customHeight="1" x14ac:dyDescent="0.2">
      <c r="AA79" s="2"/>
      <c r="AC79" s="2"/>
    </row>
    <row r="80" spans="27:29" ht="15" customHeight="1" x14ac:dyDescent="0.2">
      <c r="AA80" s="2"/>
      <c r="AC80" s="2"/>
    </row>
    <row r="81" spans="27:29" ht="15" customHeight="1" x14ac:dyDescent="0.2">
      <c r="AA81" s="2"/>
      <c r="AC81" s="2"/>
    </row>
    <row r="82" spans="27:29" ht="15" customHeight="1" x14ac:dyDescent="0.2">
      <c r="AA82" s="2"/>
      <c r="AC82" s="2"/>
    </row>
    <row r="83" spans="27:29" ht="15" customHeight="1" x14ac:dyDescent="0.2">
      <c r="AA83" s="2"/>
      <c r="AC83" s="2"/>
    </row>
    <row r="84" spans="27:29" ht="15" customHeight="1" x14ac:dyDescent="0.2">
      <c r="AA84" s="2"/>
      <c r="AC84" s="2"/>
    </row>
    <row r="85" spans="27:29" ht="15" customHeight="1" x14ac:dyDescent="0.2">
      <c r="AA85" s="2"/>
      <c r="AC85" s="2"/>
    </row>
    <row r="86" spans="27:29" ht="15" customHeight="1" x14ac:dyDescent="0.2">
      <c r="AA86" s="2"/>
      <c r="AC86" s="2"/>
    </row>
    <row r="87" spans="27:29" ht="15" customHeight="1" x14ac:dyDescent="0.2">
      <c r="AA87" s="2"/>
      <c r="AC87" s="2"/>
    </row>
    <row r="88" spans="27:29" ht="15" customHeight="1" x14ac:dyDescent="0.2">
      <c r="AA88" s="2"/>
      <c r="AC88" s="2"/>
    </row>
    <row r="89" spans="27:29" ht="15" customHeight="1" x14ac:dyDescent="0.2">
      <c r="AA89" s="2"/>
      <c r="AC89" s="2"/>
    </row>
    <row r="90" spans="27:29" ht="15" customHeight="1" x14ac:dyDescent="0.2">
      <c r="AA90" s="2"/>
      <c r="AC90" s="2"/>
    </row>
    <row r="91" spans="27:29" ht="15" customHeight="1" x14ac:dyDescent="0.2">
      <c r="AA91" s="2"/>
      <c r="AC91" s="2"/>
    </row>
    <row r="92" spans="27:29" ht="15" customHeight="1" x14ac:dyDescent="0.2">
      <c r="AA92" s="2"/>
      <c r="AC92" s="2"/>
    </row>
    <row r="93" spans="27:29" ht="15" customHeight="1" x14ac:dyDescent="0.2">
      <c r="AA93" s="2"/>
      <c r="AC93" s="2"/>
    </row>
    <row r="94" spans="27:29" ht="15" customHeight="1" x14ac:dyDescent="0.2">
      <c r="AA94" s="2"/>
      <c r="AC94" s="2"/>
    </row>
    <row r="95" spans="27:29" ht="15" customHeight="1" x14ac:dyDescent="0.2">
      <c r="AA95" s="2"/>
      <c r="AC95" s="2"/>
    </row>
    <row r="96" spans="27:29" ht="15" customHeight="1" x14ac:dyDescent="0.2">
      <c r="AA96" s="2"/>
      <c r="AC96" s="2"/>
    </row>
    <row r="97" spans="27:29" ht="15" customHeight="1" x14ac:dyDescent="0.2">
      <c r="AA97" s="2"/>
      <c r="AC97" s="2"/>
    </row>
    <row r="98" spans="27:29" ht="15" customHeight="1" x14ac:dyDescent="0.2">
      <c r="AA98" s="2"/>
      <c r="AC98" s="2"/>
    </row>
    <row r="99" spans="27:29" ht="15" customHeight="1" x14ac:dyDescent="0.2">
      <c r="AA99" s="2"/>
      <c r="AC99" s="2"/>
    </row>
    <row r="100" spans="27:29" ht="15" customHeight="1" x14ac:dyDescent="0.2">
      <c r="AA100" s="2"/>
      <c r="AC100" s="2"/>
    </row>
  </sheetData>
  <mergeCells count="6">
    <mergeCell ref="B43:AI46"/>
    <mergeCell ref="B4:H4"/>
    <mergeCell ref="J4:P4"/>
    <mergeCell ref="R4:X4"/>
    <mergeCell ref="Z4:AF4"/>
    <mergeCell ref="AH4:AI4"/>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Downloadable Balance Sheet</vt:lpstr>
    </vt:vector>
  </TitlesOfParts>
  <Company>Facebook,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O'Donnell</dc:creator>
  <cp:lastModifiedBy>Peter Bonetta</cp:lastModifiedBy>
  <dcterms:created xsi:type="dcterms:W3CDTF">2016-07-11T20:08:57Z</dcterms:created>
  <dcterms:modified xsi:type="dcterms:W3CDTF">2016-07-27T20:08:38Z</dcterms:modified>
</cp:coreProperties>
</file>