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horvath\Documents\Annual Statements\2018\"/>
    </mc:Choice>
  </mc:AlternateContent>
  <bookViews>
    <workbookView xWindow="360" yWindow="435" windowWidth="24675" windowHeight="11790"/>
  </bookViews>
  <sheets>
    <sheet name="Notes" sheetId="17" r:id="rId1"/>
    <sheet name="Reins Liab" sheetId="8" r:id="rId2"/>
    <sheet name="Assumed XS WC" sheetId="16" r:id="rId3"/>
    <sheet name="Other Assumed XS Liability" sheetId="10" r:id="rId4"/>
  </sheets>
  <definedNames>
    <definedName name="EssLatest">"March 31, 2011"</definedName>
    <definedName name="EssOptions">"A3100000000111100011001101120_03(0)03(0)"</definedName>
    <definedName name="EssSamplingValue">100</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'Assumed XS WC'!$A$4:$M$104</definedName>
    <definedName name="_xlnm.Print_Area" localSheetId="3">'Other Assumed XS Liability'!$A$4:$M$104</definedName>
    <definedName name="_xlnm.Print_Area" localSheetId="1">'Reins Liab'!$A$4:$M$104</definedName>
    <definedName name="_xlnm.Print_Titles" localSheetId="2">'Assumed XS WC'!$1:$3</definedName>
    <definedName name="_xlnm.Print_Titles" localSheetId="3">'Other Assumed XS Liability'!$1:$3</definedName>
    <definedName name="_xlnm.Print_Titles" localSheetId="1">'Reins Liab'!$1:$3</definedName>
  </definedNames>
  <calcPr calcId="162913"/>
</workbook>
</file>

<file path=xl/calcChain.xml><?xml version="1.0" encoding="utf-8"?>
<calcChain xmlns="http://schemas.openxmlformats.org/spreadsheetml/2006/main">
  <c r="I55" i="10" l="1"/>
  <c r="H55" i="10"/>
  <c r="H55" i="8"/>
  <c r="D20" i="8" l="1"/>
  <c r="H55" i="16" l="1"/>
  <c r="L10" i="16"/>
  <c r="K104" i="10"/>
  <c r="K103" i="10"/>
  <c r="J103" i="10"/>
  <c r="K102" i="10"/>
  <c r="J102" i="10"/>
  <c r="I102" i="10"/>
  <c r="K101" i="10"/>
  <c r="J101" i="10"/>
  <c r="I101" i="10"/>
  <c r="H101" i="10"/>
  <c r="K100" i="10"/>
  <c r="J100" i="10"/>
  <c r="I100" i="10"/>
  <c r="H100" i="10"/>
  <c r="G100" i="10"/>
  <c r="K99" i="10"/>
  <c r="J99" i="10"/>
  <c r="I99" i="10"/>
  <c r="H99" i="10"/>
  <c r="G99" i="10"/>
  <c r="F99" i="10"/>
  <c r="K98" i="10"/>
  <c r="J98" i="10"/>
  <c r="I98" i="10"/>
  <c r="H98" i="10"/>
  <c r="G98" i="10"/>
  <c r="F98" i="10"/>
  <c r="E98" i="10"/>
  <c r="K97" i="10"/>
  <c r="J97" i="10"/>
  <c r="I97" i="10"/>
  <c r="H97" i="10"/>
  <c r="G97" i="10"/>
  <c r="F97" i="10"/>
  <c r="E97" i="10"/>
  <c r="D97" i="10"/>
  <c r="K96" i="10"/>
  <c r="J96" i="10"/>
  <c r="I96" i="10"/>
  <c r="H96" i="10"/>
  <c r="G96" i="10"/>
  <c r="F96" i="10"/>
  <c r="E96" i="10"/>
  <c r="D96" i="10"/>
  <c r="C96" i="10"/>
  <c r="K95" i="10"/>
  <c r="J95" i="10"/>
  <c r="I95" i="10"/>
  <c r="H95" i="10"/>
  <c r="G95" i="10"/>
  <c r="F95" i="10"/>
  <c r="E95" i="10"/>
  <c r="D95" i="10"/>
  <c r="C95" i="10"/>
  <c r="B95" i="10"/>
  <c r="K94" i="10"/>
  <c r="J94" i="10"/>
  <c r="I94" i="10"/>
  <c r="H94" i="10"/>
  <c r="G94" i="10"/>
  <c r="F94" i="10"/>
  <c r="E94" i="10"/>
  <c r="D94" i="10"/>
  <c r="C94" i="10"/>
  <c r="B94" i="10"/>
  <c r="K88" i="10"/>
  <c r="K87" i="10"/>
  <c r="J87" i="10"/>
  <c r="K86" i="10"/>
  <c r="J86" i="10"/>
  <c r="I86" i="10"/>
  <c r="K85" i="10"/>
  <c r="J85" i="10"/>
  <c r="I85" i="10"/>
  <c r="H85" i="10"/>
  <c r="K84" i="10"/>
  <c r="J84" i="10"/>
  <c r="I84" i="10"/>
  <c r="H84" i="10"/>
  <c r="G84" i="10"/>
  <c r="K83" i="10"/>
  <c r="J83" i="10"/>
  <c r="I83" i="10"/>
  <c r="H83" i="10"/>
  <c r="G83" i="10"/>
  <c r="F83" i="10"/>
  <c r="K82" i="10"/>
  <c r="J82" i="10"/>
  <c r="I82" i="10"/>
  <c r="H82" i="10"/>
  <c r="G82" i="10"/>
  <c r="F82" i="10"/>
  <c r="E82" i="10"/>
  <c r="K81" i="10"/>
  <c r="J81" i="10"/>
  <c r="I81" i="10"/>
  <c r="H81" i="10"/>
  <c r="G81" i="10"/>
  <c r="F81" i="10"/>
  <c r="E81" i="10"/>
  <c r="D81" i="10"/>
  <c r="K80" i="10"/>
  <c r="J80" i="10"/>
  <c r="I80" i="10"/>
  <c r="H80" i="10"/>
  <c r="G80" i="10"/>
  <c r="F80" i="10"/>
  <c r="E80" i="10"/>
  <c r="D80" i="10"/>
  <c r="C80" i="10"/>
  <c r="K79" i="10"/>
  <c r="J79" i="10"/>
  <c r="I79" i="10"/>
  <c r="H79" i="10"/>
  <c r="G79" i="10"/>
  <c r="F79" i="10"/>
  <c r="E79" i="10"/>
  <c r="D79" i="10"/>
  <c r="C79" i="10"/>
  <c r="B79" i="10"/>
  <c r="K78" i="10"/>
  <c r="J78" i="10"/>
  <c r="I78" i="10"/>
  <c r="H78" i="10"/>
  <c r="G78" i="10"/>
  <c r="F78" i="10"/>
  <c r="E78" i="10"/>
  <c r="D78" i="10"/>
  <c r="C78" i="10"/>
  <c r="B78" i="10"/>
  <c r="I69" i="10"/>
  <c r="K71" i="10"/>
  <c r="K70" i="10"/>
  <c r="J70" i="10"/>
  <c r="K69" i="10"/>
  <c r="J69" i="10"/>
  <c r="K68" i="10"/>
  <c r="J68" i="10"/>
  <c r="I68" i="10"/>
  <c r="K67" i="10"/>
  <c r="J67" i="10"/>
  <c r="I67" i="10"/>
  <c r="K66" i="10"/>
  <c r="J66" i="10"/>
  <c r="I66" i="10"/>
  <c r="H68" i="10"/>
  <c r="H67" i="10"/>
  <c r="H66" i="10"/>
  <c r="G67" i="10"/>
  <c r="G66" i="10"/>
  <c r="F66" i="10"/>
  <c r="K65" i="10"/>
  <c r="J65" i="10"/>
  <c r="I65" i="10"/>
  <c r="H65" i="10"/>
  <c r="G65" i="10"/>
  <c r="F65" i="10"/>
  <c r="E65" i="10"/>
  <c r="K64" i="10"/>
  <c r="J64" i="10"/>
  <c r="I64" i="10"/>
  <c r="H64" i="10"/>
  <c r="G64" i="10"/>
  <c r="F64" i="10"/>
  <c r="E64" i="10"/>
  <c r="K63" i="10"/>
  <c r="J63" i="10"/>
  <c r="I63" i="10"/>
  <c r="H63" i="10"/>
  <c r="G63" i="10"/>
  <c r="F63" i="10"/>
  <c r="E63" i="10"/>
  <c r="K62" i="10"/>
  <c r="J62" i="10"/>
  <c r="I62" i="10"/>
  <c r="H62" i="10"/>
  <c r="G62" i="10"/>
  <c r="F62" i="10"/>
  <c r="E62" i="10"/>
  <c r="K61" i="10"/>
  <c r="J61" i="10"/>
  <c r="I61" i="10"/>
  <c r="H61" i="10"/>
  <c r="G61" i="10"/>
  <c r="F61" i="10"/>
  <c r="E61" i="10"/>
  <c r="D64" i="10"/>
  <c r="D63" i="10"/>
  <c r="D62" i="10"/>
  <c r="D61" i="10"/>
  <c r="C61" i="10"/>
  <c r="C62" i="10"/>
  <c r="C63" i="10"/>
  <c r="B62" i="10"/>
  <c r="L37" i="10"/>
  <c r="K37" i="10"/>
  <c r="J37" i="10"/>
  <c r="I37" i="10"/>
  <c r="H37" i="10"/>
  <c r="G37" i="10"/>
  <c r="F37" i="10"/>
  <c r="E37" i="10"/>
  <c r="D37" i="10"/>
  <c r="C37" i="10"/>
  <c r="B37" i="10"/>
  <c r="L36" i="10"/>
  <c r="K36" i="10"/>
  <c r="J36" i="10"/>
  <c r="I36" i="10"/>
  <c r="H36" i="10"/>
  <c r="G36" i="10"/>
  <c r="F36" i="10"/>
  <c r="E36" i="10"/>
  <c r="D36" i="10"/>
  <c r="C36" i="10"/>
  <c r="B36" i="10"/>
  <c r="L35" i="10"/>
  <c r="K35" i="10"/>
  <c r="J35" i="10"/>
  <c r="I35" i="10"/>
  <c r="H35" i="10"/>
  <c r="G35" i="10"/>
  <c r="F35" i="10"/>
  <c r="E35" i="10"/>
  <c r="D35" i="10"/>
  <c r="C35" i="10"/>
  <c r="B35" i="10"/>
  <c r="L34" i="10"/>
  <c r="K34" i="10"/>
  <c r="J34" i="10"/>
  <c r="I34" i="10"/>
  <c r="H34" i="10"/>
  <c r="G34" i="10"/>
  <c r="F34" i="10"/>
  <c r="E34" i="10"/>
  <c r="D34" i="10"/>
  <c r="C34" i="10"/>
  <c r="B34" i="10"/>
  <c r="L33" i="10"/>
  <c r="K33" i="10"/>
  <c r="J33" i="10"/>
  <c r="I33" i="10"/>
  <c r="H33" i="10"/>
  <c r="G33" i="10"/>
  <c r="F33" i="10"/>
  <c r="E33" i="10"/>
  <c r="D33" i="10"/>
  <c r="C33" i="10"/>
  <c r="B33" i="10"/>
  <c r="L32" i="10"/>
  <c r="K32" i="10"/>
  <c r="J32" i="10"/>
  <c r="I32" i="10"/>
  <c r="H32" i="10"/>
  <c r="G32" i="10"/>
  <c r="F32" i="10"/>
  <c r="E32" i="10"/>
  <c r="D32" i="10"/>
  <c r="C32" i="10"/>
  <c r="B32" i="10"/>
  <c r="L31" i="10"/>
  <c r="K31" i="10"/>
  <c r="J31" i="10"/>
  <c r="I31" i="10"/>
  <c r="H31" i="10"/>
  <c r="G31" i="10"/>
  <c r="F31" i="10"/>
  <c r="E31" i="10"/>
  <c r="D31" i="10"/>
  <c r="C31" i="10"/>
  <c r="B31" i="10"/>
  <c r="L30" i="10"/>
  <c r="K30" i="10"/>
  <c r="J30" i="10"/>
  <c r="I30" i="10"/>
  <c r="H30" i="10"/>
  <c r="G30" i="10"/>
  <c r="F30" i="10"/>
  <c r="E30" i="10"/>
  <c r="D30" i="10"/>
  <c r="C30" i="10"/>
  <c r="B30" i="10"/>
  <c r="L29" i="10"/>
  <c r="K29" i="10"/>
  <c r="J29" i="10"/>
  <c r="I29" i="10"/>
  <c r="H29" i="10"/>
  <c r="G29" i="10"/>
  <c r="F29" i="10"/>
  <c r="E29" i="10"/>
  <c r="D29" i="10"/>
  <c r="C29" i="10"/>
  <c r="B29" i="10"/>
  <c r="L28" i="10"/>
  <c r="K28" i="10"/>
  <c r="J28" i="10"/>
  <c r="I28" i="10"/>
  <c r="H28" i="10"/>
  <c r="G28" i="10"/>
  <c r="F28" i="10"/>
  <c r="E28" i="10"/>
  <c r="D28" i="10"/>
  <c r="C28" i="10"/>
  <c r="B28" i="10"/>
  <c r="L27" i="10"/>
  <c r="K27" i="10"/>
  <c r="J27" i="10"/>
  <c r="I27" i="10"/>
  <c r="H27" i="10"/>
  <c r="G27" i="10"/>
  <c r="F27" i="10"/>
  <c r="E27" i="10"/>
  <c r="D27" i="10"/>
  <c r="C27" i="10"/>
  <c r="B27" i="10"/>
  <c r="K20" i="10"/>
  <c r="J20" i="10"/>
  <c r="I20" i="10"/>
  <c r="H20" i="10"/>
  <c r="G20" i="10"/>
  <c r="F20" i="10"/>
  <c r="E20" i="10"/>
  <c r="K19" i="10"/>
  <c r="J19" i="10"/>
  <c r="I19" i="10"/>
  <c r="H19" i="10"/>
  <c r="G19" i="10"/>
  <c r="F19" i="10"/>
  <c r="E19" i="10"/>
  <c r="K18" i="10"/>
  <c r="J18" i="10"/>
  <c r="I18" i="10"/>
  <c r="H18" i="10"/>
  <c r="G18" i="10"/>
  <c r="F18" i="10"/>
  <c r="E18" i="10"/>
  <c r="K17" i="10"/>
  <c r="J17" i="10"/>
  <c r="I17" i="10"/>
  <c r="H17" i="10"/>
  <c r="G17" i="10"/>
  <c r="F17" i="10"/>
  <c r="E17" i="10"/>
  <c r="K16" i="10"/>
  <c r="J16" i="10"/>
  <c r="I16" i="10"/>
  <c r="H16" i="10"/>
  <c r="G16" i="10"/>
  <c r="F16" i="10"/>
  <c r="E16" i="10"/>
  <c r="K15" i="10"/>
  <c r="J15" i="10"/>
  <c r="I15" i="10"/>
  <c r="H15" i="10"/>
  <c r="G15" i="10"/>
  <c r="F15" i="10"/>
  <c r="E15" i="10"/>
  <c r="K14" i="10"/>
  <c r="J14" i="10"/>
  <c r="I14" i="10"/>
  <c r="H14" i="10"/>
  <c r="G14" i="10"/>
  <c r="F14" i="10"/>
  <c r="E14" i="10"/>
  <c r="K13" i="10"/>
  <c r="J13" i="10"/>
  <c r="I13" i="10"/>
  <c r="H13" i="10"/>
  <c r="G13" i="10"/>
  <c r="F13" i="10"/>
  <c r="E13" i="10"/>
  <c r="K12" i="10"/>
  <c r="J12" i="10"/>
  <c r="I12" i="10"/>
  <c r="H12" i="10"/>
  <c r="G12" i="10"/>
  <c r="F12" i="10"/>
  <c r="E12" i="10"/>
  <c r="K11" i="10"/>
  <c r="J11" i="10"/>
  <c r="I11" i="10"/>
  <c r="H11" i="10"/>
  <c r="G11" i="10"/>
  <c r="F11" i="10"/>
  <c r="E11" i="10"/>
  <c r="K10" i="10"/>
  <c r="J10" i="10"/>
  <c r="I10" i="10"/>
  <c r="H10" i="10"/>
  <c r="G10" i="10"/>
  <c r="F10" i="10"/>
  <c r="E10" i="10"/>
  <c r="D20" i="10"/>
  <c r="C20" i="10"/>
  <c r="B20" i="10"/>
  <c r="C19" i="10"/>
  <c r="B19" i="10"/>
  <c r="C18" i="10"/>
  <c r="B18" i="10"/>
  <c r="C17" i="10"/>
  <c r="B17" i="10"/>
  <c r="C16" i="10"/>
  <c r="B16" i="10"/>
  <c r="C15" i="10"/>
  <c r="B15" i="10"/>
  <c r="C14" i="10"/>
  <c r="B14" i="10"/>
  <c r="C13" i="10"/>
  <c r="B13" i="10"/>
  <c r="C12" i="10"/>
  <c r="B12" i="10"/>
  <c r="C11" i="10"/>
  <c r="B11" i="10"/>
  <c r="A1" i="16" l="1"/>
  <c r="A1" i="10"/>
  <c r="A1" i="8"/>
  <c r="D19" i="8" l="1"/>
  <c r="D19" i="10" s="1"/>
  <c r="D18" i="8"/>
  <c r="D18" i="10" s="1"/>
  <c r="D17" i="8"/>
  <c r="D17" i="10" s="1"/>
  <c r="D15" i="8"/>
  <c r="D15" i="10" s="1"/>
  <c r="D14" i="8"/>
  <c r="D14" i="10" s="1"/>
  <c r="D13" i="8"/>
  <c r="D13" i="10" s="1"/>
  <c r="D11" i="8"/>
  <c r="D11" i="10" s="1"/>
  <c r="D12" i="8" l="1"/>
  <c r="D12" i="10" s="1"/>
  <c r="D16" i="8"/>
  <c r="D16" i="10" s="1"/>
  <c r="A20" i="10" l="1"/>
  <c r="A19" i="10"/>
  <c r="A18" i="10"/>
  <c r="A35" i="10" s="1"/>
  <c r="A17" i="10"/>
  <c r="A16" i="10"/>
  <c r="A15" i="10"/>
  <c r="A32" i="10" s="1"/>
  <c r="A14" i="10"/>
  <c r="A13" i="10"/>
  <c r="A12" i="10"/>
  <c r="A11" i="10"/>
  <c r="A20" i="16"/>
  <c r="A37" i="16" s="1"/>
  <c r="A54" i="16" s="1"/>
  <c r="A71" i="16" s="1"/>
  <c r="A88" i="16" s="1"/>
  <c r="A19" i="16"/>
  <c r="A36" i="16" s="1"/>
  <c r="A53" i="16" s="1"/>
  <c r="A70" i="16" s="1"/>
  <c r="A87" i="16" s="1"/>
  <c r="A18" i="16"/>
  <c r="A35" i="16" s="1"/>
  <c r="A52" i="16" s="1"/>
  <c r="A69" i="16" s="1"/>
  <c r="A86" i="16" s="1"/>
  <c r="A17" i="16"/>
  <c r="A34" i="16" s="1"/>
  <c r="A51" i="16" s="1"/>
  <c r="A68" i="16" s="1"/>
  <c r="A85" i="16" s="1"/>
  <c r="A16" i="16"/>
  <c r="A33" i="16" s="1"/>
  <c r="A50" i="16" s="1"/>
  <c r="A67" i="16" s="1"/>
  <c r="A84" i="16" s="1"/>
  <c r="A15" i="16"/>
  <c r="A32" i="16" s="1"/>
  <c r="A49" i="16" s="1"/>
  <c r="A66" i="16" s="1"/>
  <c r="A83" i="16" s="1"/>
  <c r="A14" i="16"/>
  <c r="A31" i="16" s="1"/>
  <c r="A48" i="16" s="1"/>
  <c r="A65" i="16" s="1"/>
  <c r="A82" i="16" s="1"/>
  <c r="A13" i="16"/>
  <c r="A30" i="16" s="1"/>
  <c r="A47" i="16" s="1"/>
  <c r="A64" i="16" s="1"/>
  <c r="A81" i="16" s="1"/>
  <c r="A12" i="16"/>
  <c r="A29" i="16" s="1"/>
  <c r="A46" i="16" s="1"/>
  <c r="A63" i="16" s="1"/>
  <c r="A80" i="16" s="1"/>
  <c r="A11" i="16"/>
  <c r="A28" i="16" s="1"/>
  <c r="A45" i="16" s="1"/>
  <c r="A62" i="16" s="1"/>
  <c r="A37" i="8"/>
  <c r="A36" i="8"/>
  <c r="A35" i="8"/>
  <c r="A52" i="8" s="1"/>
  <c r="A69" i="8" s="1"/>
  <c r="A34" i="8"/>
  <c r="A51" i="8" s="1"/>
  <c r="A68" i="8" s="1"/>
  <c r="A85" i="8" s="1"/>
  <c r="A101" i="8" s="1"/>
  <c r="A33" i="8"/>
  <c r="A32" i="8"/>
  <c r="A31" i="8"/>
  <c r="A48" i="8" s="1"/>
  <c r="A65" i="8" s="1"/>
  <c r="A30" i="8"/>
  <c r="A47" i="8" s="1"/>
  <c r="A64" i="8" s="1"/>
  <c r="A81" i="8" s="1"/>
  <c r="A97" i="8" s="1"/>
  <c r="A29" i="8"/>
  <c r="A28" i="8"/>
  <c r="A97" i="16" l="1"/>
  <c r="A99" i="16"/>
  <c r="A101" i="16"/>
  <c r="A96" i="16"/>
  <c r="A104" i="16"/>
  <c r="A49" i="10"/>
  <c r="A66" i="10" s="1"/>
  <c r="A83" i="10" s="1"/>
  <c r="A82" i="8"/>
  <c r="A98" i="8" s="1"/>
  <c r="A86" i="8"/>
  <c r="A102" i="8" s="1"/>
  <c r="A79" i="16"/>
  <c r="B60" i="16"/>
  <c r="C60" i="16" s="1"/>
  <c r="D60" i="16" s="1"/>
  <c r="E60" i="16" s="1"/>
  <c r="F60" i="16" s="1"/>
  <c r="G60" i="16" s="1"/>
  <c r="H60" i="16" s="1"/>
  <c r="I60" i="16" s="1"/>
  <c r="J60" i="16" s="1"/>
  <c r="K60" i="16" s="1"/>
  <c r="A103" i="16"/>
  <c r="A100" i="16"/>
  <c r="A102" i="16"/>
  <c r="A45" i="8"/>
  <c r="A62" i="8" s="1"/>
  <c r="A49" i="8"/>
  <c r="A66" i="8" s="1"/>
  <c r="A53" i="8"/>
  <c r="A70" i="8" s="1"/>
  <c r="A98" i="16"/>
  <c r="A28" i="10"/>
  <c r="A36" i="10"/>
  <c r="A29" i="10"/>
  <c r="A37" i="10"/>
  <c r="A52" i="10"/>
  <c r="A69" i="10" s="1"/>
  <c r="A86" i="10" s="1"/>
  <c r="A30" i="10"/>
  <c r="A34" i="10"/>
  <c r="A33" i="10"/>
  <c r="A46" i="8"/>
  <c r="A63" i="8" s="1"/>
  <c r="A50" i="8"/>
  <c r="A67" i="8" s="1"/>
  <c r="A54" i="8"/>
  <c r="A71" i="8" s="1"/>
  <c r="A31" i="10"/>
  <c r="A48" i="10" l="1"/>
  <c r="A65" i="10" s="1"/>
  <c r="A82" i="10" s="1"/>
  <c r="A51" i="10"/>
  <c r="A68" i="10" s="1"/>
  <c r="A85" i="10" s="1"/>
  <c r="A99" i="10"/>
  <c r="A88" i="8"/>
  <c r="A50" i="10"/>
  <c r="A67" i="10" s="1"/>
  <c r="A84" i="10" s="1"/>
  <c r="A102" i="10"/>
  <c r="A46" i="10"/>
  <c r="A63" i="10" s="1"/>
  <c r="A80" i="10" s="1"/>
  <c r="A84" i="8"/>
  <c r="A100" i="8" s="1"/>
  <c r="A45" i="10"/>
  <c r="A62" i="10" s="1"/>
  <c r="A95" i="16"/>
  <c r="B77" i="16"/>
  <c r="C77" i="16" s="1"/>
  <c r="D77" i="16" s="1"/>
  <c r="E77" i="16" s="1"/>
  <c r="F77" i="16" s="1"/>
  <c r="G77" i="16" s="1"/>
  <c r="H77" i="16" s="1"/>
  <c r="I77" i="16" s="1"/>
  <c r="J77" i="16" s="1"/>
  <c r="K77" i="16" s="1"/>
  <c r="A80" i="8"/>
  <c r="A96" i="8" s="1"/>
  <c r="A47" i="10"/>
  <c r="A64" i="10" s="1"/>
  <c r="A81" i="10" s="1"/>
  <c r="A54" i="10"/>
  <c r="A71" i="10" s="1"/>
  <c r="A53" i="10"/>
  <c r="A70" i="10" s="1"/>
  <c r="A87" i="8"/>
  <c r="A103" i="8" s="1"/>
  <c r="A83" i="8"/>
  <c r="A99" i="8" s="1"/>
  <c r="B60" i="8"/>
  <c r="C60" i="8" s="1"/>
  <c r="D60" i="8" s="1"/>
  <c r="E60" i="8" s="1"/>
  <c r="F60" i="8" s="1"/>
  <c r="G60" i="8" s="1"/>
  <c r="H60" i="8" s="1"/>
  <c r="I60" i="8" s="1"/>
  <c r="J60" i="8" s="1"/>
  <c r="K60" i="8" s="1"/>
  <c r="A79" i="8"/>
  <c r="A88" i="10" l="1"/>
  <c r="B93" i="16"/>
  <c r="C93" i="16" s="1"/>
  <c r="D93" i="16" s="1"/>
  <c r="E93" i="16" s="1"/>
  <c r="F93" i="16" s="1"/>
  <c r="G93" i="16" s="1"/>
  <c r="H93" i="16" s="1"/>
  <c r="I93" i="16" s="1"/>
  <c r="J93" i="16" s="1"/>
  <c r="K93" i="16" s="1"/>
  <c r="A79" i="10"/>
  <c r="B60" i="10"/>
  <c r="C60" i="10" s="1"/>
  <c r="D60" i="10" s="1"/>
  <c r="E60" i="10" s="1"/>
  <c r="F60" i="10" s="1"/>
  <c r="G60" i="10" s="1"/>
  <c r="H60" i="10" s="1"/>
  <c r="I60" i="10" s="1"/>
  <c r="J60" i="10" s="1"/>
  <c r="K60" i="10" s="1"/>
  <c r="A100" i="10"/>
  <c r="A97" i="10"/>
  <c r="A104" i="8"/>
  <c r="A98" i="10"/>
  <c r="B77" i="8"/>
  <c r="C77" i="8" s="1"/>
  <c r="D77" i="8" s="1"/>
  <c r="E77" i="8" s="1"/>
  <c r="F77" i="8" s="1"/>
  <c r="G77" i="8" s="1"/>
  <c r="H77" i="8" s="1"/>
  <c r="I77" i="8" s="1"/>
  <c r="J77" i="8" s="1"/>
  <c r="K77" i="8" s="1"/>
  <c r="A95" i="8"/>
  <c r="A87" i="10"/>
  <c r="A96" i="10"/>
  <c r="A101" i="10"/>
  <c r="A104" i="10" l="1"/>
  <c r="A103" i="10"/>
  <c r="A95" i="10"/>
  <c r="B77" i="10"/>
  <c r="C77" i="10" s="1"/>
  <c r="D77" i="10" s="1"/>
  <c r="E77" i="10" s="1"/>
  <c r="F77" i="10" s="1"/>
  <c r="G77" i="10" s="1"/>
  <c r="H77" i="10" s="1"/>
  <c r="I77" i="10" s="1"/>
  <c r="J77" i="10" s="1"/>
  <c r="K77" i="10" s="1"/>
  <c r="B93" i="8"/>
  <c r="C93" i="8" s="1"/>
  <c r="D93" i="8" s="1"/>
  <c r="E93" i="8" s="1"/>
  <c r="F93" i="8" s="1"/>
  <c r="G93" i="8" s="1"/>
  <c r="H93" i="8" s="1"/>
  <c r="I93" i="8" s="1"/>
  <c r="J93" i="8" s="1"/>
  <c r="K93" i="8" s="1"/>
  <c r="B93" i="10" l="1"/>
  <c r="C93" i="10" s="1"/>
  <c r="D93" i="10" s="1"/>
  <c r="E93" i="10" s="1"/>
  <c r="F93" i="10" s="1"/>
  <c r="G93" i="10" s="1"/>
  <c r="H93" i="10" s="1"/>
  <c r="I93" i="10" s="1"/>
  <c r="J93" i="10" s="1"/>
  <c r="K93" i="10" s="1"/>
  <c r="I55" i="16" l="1"/>
  <c r="C42" i="16"/>
  <c r="D42" i="16" s="1"/>
  <c r="E42" i="16" s="1"/>
  <c r="F42" i="16" s="1"/>
  <c r="G42" i="16" s="1"/>
  <c r="H42" i="16" s="1"/>
  <c r="I42" i="16" s="1"/>
  <c r="C25" i="16"/>
  <c r="D25" i="16" s="1"/>
  <c r="E25" i="16" s="1"/>
  <c r="F25" i="16" s="1"/>
  <c r="G25" i="16" s="1"/>
  <c r="H25" i="16" s="1"/>
  <c r="I25" i="16" s="1"/>
  <c r="J25" i="16" s="1"/>
  <c r="K25" i="16" s="1"/>
  <c r="F8" i="16"/>
  <c r="G8" i="16" s="1"/>
  <c r="H8" i="16" s="1"/>
  <c r="I8" i="16" s="1"/>
  <c r="J8" i="16" s="1"/>
  <c r="C42" i="10" l="1"/>
  <c r="D42" i="10" s="1"/>
  <c r="E42" i="10" s="1"/>
  <c r="F42" i="10" s="1"/>
  <c r="G42" i="10" s="1"/>
  <c r="H42" i="10" s="1"/>
  <c r="I42" i="10" s="1"/>
  <c r="C25" i="10"/>
  <c r="D25" i="10" s="1"/>
  <c r="E25" i="10" s="1"/>
  <c r="F25" i="10" s="1"/>
  <c r="G25" i="10" s="1"/>
  <c r="H25" i="10" s="1"/>
  <c r="I25" i="10" s="1"/>
  <c r="J25" i="10" s="1"/>
  <c r="K25" i="10" s="1"/>
  <c r="F8" i="10"/>
  <c r="G8" i="10" s="1"/>
  <c r="H8" i="10" s="1"/>
  <c r="I8" i="10" s="1"/>
  <c r="J8" i="10" s="1"/>
  <c r="I55" i="8" l="1"/>
  <c r="C42" i="8"/>
  <c r="D42" i="8" s="1"/>
  <c r="E42" i="8" s="1"/>
  <c r="F42" i="8" s="1"/>
  <c r="G42" i="8" s="1"/>
  <c r="H42" i="8" s="1"/>
  <c r="I42" i="8" s="1"/>
  <c r="C25" i="8"/>
  <c r="D25" i="8" s="1"/>
  <c r="E25" i="8" s="1"/>
  <c r="F25" i="8" s="1"/>
  <c r="G25" i="8" s="1"/>
  <c r="H25" i="8" s="1"/>
  <c r="I25" i="8" s="1"/>
  <c r="J25" i="8" s="1"/>
  <c r="K25" i="8" s="1"/>
  <c r="F8" i="8"/>
  <c r="G8" i="8" s="1"/>
  <c r="H8" i="8" s="1"/>
  <c r="I8" i="8" s="1"/>
  <c r="J8" i="8" s="1"/>
  <c r="L52" i="10" l="1"/>
  <c r="L51" i="10"/>
  <c r="C51" i="16"/>
  <c r="C48" i="16"/>
  <c r="C46" i="16"/>
  <c r="L53" i="10"/>
  <c r="C50" i="10"/>
  <c r="L45" i="10"/>
  <c r="L11" i="16"/>
  <c r="B53" i="8"/>
  <c r="L19" i="8"/>
  <c r="M37" i="8"/>
  <c r="K54" i="8"/>
  <c r="L18" i="16"/>
  <c r="L46" i="16"/>
  <c r="L64" i="10"/>
  <c r="M63" i="8"/>
  <c r="M66" i="10"/>
  <c r="L66" i="10"/>
  <c r="K45" i="8"/>
  <c r="M28" i="8"/>
  <c r="B52" i="8"/>
  <c r="M63" i="10"/>
  <c r="L63" i="10"/>
  <c r="B49" i="8"/>
  <c r="L63" i="8"/>
  <c r="L19" i="16"/>
  <c r="L62" i="8"/>
  <c r="M62" i="8"/>
  <c r="M66" i="8"/>
  <c r="L66" i="8"/>
  <c r="C50" i="8"/>
  <c r="B46" i="10"/>
  <c r="L12" i="10"/>
  <c r="M64" i="8"/>
  <c r="L64" i="8"/>
  <c r="L54" i="16"/>
  <c r="L18" i="8"/>
  <c r="M69" i="8"/>
  <c r="L69" i="8"/>
  <c r="L14" i="8"/>
  <c r="B48" i="8"/>
  <c r="L45" i="8"/>
  <c r="B48" i="10"/>
  <c r="L17" i="10"/>
  <c r="B51" i="10"/>
  <c r="C47" i="16"/>
  <c r="C53" i="8"/>
  <c r="L53" i="8"/>
  <c r="L54" i="8"/>
  <c r="C45" i="8"/>
  <c r="C48" i="8"/>
  <c r="K50" i="8"/>
  <c r="M33" i="8"/>
  <c r="L15" i="8"/>
  <c r="K46" i="8"/>
  <c r="M29" i="8"/>
  <c r="L20" i="10"/>
  <c r="B54" i="10"/>
  <c r="L47" i="10"/>
  <c r="L45" i="16"/>
  <c r="L11" i="8"/>
  <c r="B45" i="8"/>
  <c r="K45" i="10"/>
  <c r="M28" i="10"/>
  <c r="C47" i="10"/>
  <c r="L48" i="10"/>
  <c r="K50" i="10"/>
  <c r="M33" i="10"/>
  <c r="K54" i="10"/>
  <c r="M37" i="10"/>
  <c r="B50" i="8"/>
  <c r="L16" i="8"/>
  <c r="C47" i="8"/>
  <c r="K47" i="10"/>
  <c r="M30" i="10"/>
  <c r="L17" i="16"/>
  <c r="M65" i="10"/>
  <c r="C54" i="16"/>
  <c r="C53" i="16"/>
  <c r="L20" i="16"/>
  <c r="L69" i="10"/>
  <c r="M69" i="10"/>
  <c r="L65" i="10"/>
  <c r="M62" i="10"/>
  <c r="L62" i="10"/>
  <c r="L48" i="8"/>
  <c r="K47" i="8"/>
  <c r="M30" i="8"/>
  <c r="L47" i="8"/>
  <c r="C45" i="10"/>
  <c r="M36" i="10"/>
  <c r="K53" i="10"/>
  <c r="K52" i="10"/>
  <c r="M35" i="10"/>
  <c r="L18" i="10"/>
  <c r="B52" i="10"/>
  <c r="M29" i="10"/>
  <c r="K46" i="10"/>
  <c r="L13" i="8"/>
  <c r="B47" i="8"/>
  <c r="C54" i="8"/>
  <c r="L46" i="10"/>
  <c r="K51" i="10"/>
  <c r="M34" i="10"/>
  <c r="C52" i="16"/>
  <c r="C45" i="16"/>
  <c r="L12" i="16"/>
  <c r="M64" i="10"/>
  <c r="L13" i="16"/>
  <c r="C50" i="16"/>
  <c r="M65" i="8"/>
  <c r="M68" i="10"/>
  <c r="L68" i="10"/>
  <c r="K52" i="16"/>
  <c r="M36" i="8"/>
  <c r="K53" i="8"/>
  <c r="B54" i="8"/>
  <c r="L20" i="8"/>
  <c r="C52" i="8"/>
  <c r="L52" i="8"/>
  <c r="B53" i="10"/>
  <c r="L19" i="10"/>
  <c r="C54" i="10"/>
  <c r="L54" i="10"/>
  <c r="L15" i="10"/>
  <c r="B49" i="10"/>
  <c r="K49" i="8"/>
  <c r="M32" i="8"/>
  <c r="L14" i="10"/>
  <c r="C48" i="10"/>
  <c r="M67" i="10"/>
  <c r="L67" i="10"/>
  <c r="L50" i="16"/>
  <c r="K52" i="8"/>
  <c r="M35" i="8"/>
  <c r="L49" i="8"/>
  <c r="M34" i="8"/>
  <c r="K51" i="8"/>
  <c r="L50" i="8"/>
  <c r="K48" i="10"/>
  <c r="M31" i="10"/>
  <c r="B45" i="10"/>
  <c r="L11" i="10"/>
  <c r="M32" i="10"/>
  <c r="K49" i="10"/>
  <c r="B47" i="10"/>
  <c r="L13" i="10"/>
  <c r="L16" i="10"/>
  <c r="B50" i="10"/>
  <c r="C52" i="10"/>
  <c r="L52" i="16"/>
  <c r="L12" i="8"/>
  <c r="B46" i="8"/>
  <c r="L14" i="16"/>
  <c r="C49" i="16"/>
  <c r="L65" i="8"/>
  <c r="L51" i="16"/>
  <c r="C51" i="8"/>
  <c r="L17" i="8"/>
  <c r="B51" i="8"/>
  <c r="C46" i="8"/>
  <c r="L49" i="10"/>
  <c r="L16" i="16"/>
  <c r="M68" i="8"/>
  <c r="L68" i="8"/>
  <c r="L15" i="16"/>
  <c r="L67" i="8"/>
  <c r="M67" i="8"/>
  <c r="L70" i="8"/>
  <c r="L70" i="10"/>
  <c r="K49" i="16"/>
  <c r="L49" i="16"/>
  <c r="C49" i="8"/>
  <c r="M31" i="8"/>
  <c r="L51" i="8"/>
  <c r="L46" i="8"/>
  <c r="K48" i="8"/>
  <c r="C46" i="10"/>
  <c r="C53" i="10"/>
  <c r="C49" i="10"/>
  <c r="C51" i="10"/>
  <c r="L50" i="10"/>
  <c r="F48" i="16" l="1"/>
  <c r="E21" i="8"/>
  <c r="C38" i="8"/>
  <c r="K38" i="8"/>
  <c r="D38" i="16"/>
  <c r="L38" i="16"/>
  <c r="B38" i="10"/>
  <c r="J38" i="10"/>
  <c r="I21" i="8"/>
  <c r="G38" i="8"/>
  <c r="H38" i="16"/>
  <c r="H21" i="10"/>
  <c r="F38" i="10"/>
  <c r="F51" i="16"/>
  <c r="F53" i="10"/>
  <c r="H21" i="8"/>
  <c r="J38" i="8"/>
  <c r="G21" i="10"/>
  <c r="K21" i="10"/>
  <c r="E38" i="10"/>
  <c r="I38" i="10"/>
  <c r="F21" i="8"/>
  <c r="H38" i="8"/>
  <c r="G38" i="10"/>
  <c r="J21" i="8"/>
  <c r="D38" i="8"/>
  <c r="L38" i="8"/>
  <c r="I21" i="10"/>
  <c r="C38" i="10"/>
  <c r="K38" i="10"/>
  <c r="G21" i="8"/>
  <c r="K21" i="8"/>
  <c r="E38" i="8"/>
  <c r="I38" i="8"/>
  <c r="F21" i="10"/>
  <c r="J21" i="10"/>
  <c r="D38" i="10"/>
  <c r="H38" i="10"/>
  <c r="L38" i="10"/>
  <c r="B53" i="16"/>
  <c r="E53" i="16" s="1"/>
  <c r="M37" i="16"/>
  <c r="D52" i="8"/>
  <c r="G52" i="8" s="1"/>
  <c r="B46" i="16"/>
  <c r="E46" i="16" s="1"/>
  <c r="D47" i="8"/>
  <c r="G47" i="8" s="1"/>
  <c r="F51" i="10"/>
  <c r="F46" i="16"/>
  <c r="M32" i="16"/>
  <c r="F49" i="16"/>
  <c r="D49" i="10"/>
  <c r="G49" i="10" s="1"/>
  <c r="F53" i="16"/>
  <c r="F50" i="16"/>
  <c r="E54" i="10"/>
  <c r="F53" i="8"/>
  <c r="B48" i="16"/>
  <c r="D48" i="16" s="1"/>
  <c r="G48" i="16" s="1"/>
  <c r="D54" i="10"/>
  <c r="G54" i="10" s="1"/>
  <c r="F49" i="8"/>
  <c r="F50" i="8"/>
  <c r="F49" i="10"/>
  <c r="F54" i="16"/>
  <c r="F50" i="10"/>
  <c r="L53" i="16"/>
  <c r="F47" i="16"/>
  <c r="B45" i="16"/>
  <c r="K45" i="16"/>
  <c r="M28" i="16"/>
  <c r="K47" i="16"/>
  <c r="M30" i="16"/>
  <c r="F47" i="8"/>
  <c r="E45" i="10"/>
  <c r="D45" i="10"/>
  <c r="G45" i="10" s="1"/>
  <c r="D48" i="10"/>
  <c r="G48" i="10" s="1"/>
  <c r="F48" i="10"/>
  <c r="D54" i="8"/>
  <c r="G54" i="8" s="1"/>
  <c r="E54" i="8"/>
  <c r="D50" i="8"/>
  <c r="G50" i="8" s="1"/>
  <c r="E45" i="8"/>
  <c r="D45" i="8"/>
  <c r="G45" i="8" s="1"/>
  <c r="D47" i="10"/>
  <c r="G47" i="10" s="1"/>
  <c r="E47" i="10"/>
  <c r="F45" i="8"/>
  <c r="E50" i="10"/>
  <c r="D50" i="10"/>
  <c r="G50" i="10" s="1"/>
  <c r="F52" i="16"/>
  <c r="B54" i="16"/>
  <c r="K46" i="16"/>
  <c r="M29" i="16"/>
  <c r="B52" i="16"/>
  <c r="F51" i="8"/>
  <c r="K48" i="16"/>
  <c r="M31" i="16"/>
  <c r="F54" i="10"/>
  <c r="E48" i="8"/>
  <c r="E46" i="10"/>
  <c r="D46" i="10"/>
  <c r="G46" i="10" s="1"/>
  <c r="D49" i="8"/>
  <c r="G49" i="8" s="1"/>
  <c r="F46" i="8"/>
  <c r="E52" i="10"/>
  <c r="D51" i="8"/>
  <c r="G51" i="8" s="1"/>
  <c r="E51" i="8"/>
  <c r="E49" i="10"/>
  <c r="L48" i="16"/>
  <c r="K53" i="16"/>
  <c r="M36" i="16"/>
  <c r="K54" i="16"/>
  <c r="K51" i="16"/>
  <c r="M34" i="16"/>
  <c r="E52" i="8"/>
  <c r="F46" i="10"/>
  <c r="D53" i="8"/>
  <c r="G53" i="8" s="1"/>
  <c r="E53" i="8"/>
  <c r="F47" i="10"/>
  <c r="F54" i="8"/>
  <c r="D51" i="10"/>
  <c r="G51" i="10" s="1"/>
  <c r="E51" i="10"/>
  <c r="L47" i="16"/>
  <c r="B50" i="16"/>
  <c r="D52" i="10"/>
  <c r="G52" i="10" s="1"/>
  <c r="F52" i="10"/>
  <c r="E50" i="8"/>
  <c r="B47" i="16"/>
  <c r="F45" i="10"/>
  <c r="D48" i="8"/>
  <c r="G48" i="8" s="1"/>
  <c r="F48" i="8"/>
  <c r="E49" i="8"/>
  <c r="B51" i="16"/>
  <c r="E47" i="8"/>
  <c r="B49" i="16"/>
  <c r="E46" i="8"/>
  <c r="D46" i="8"/>
  <c r="G46" i="8" s="1"/>
  <c r="F52" i="8"/>
  <c r="M33" i="16"/>
  <c r="K50" i="16"/>
  <c r="E53" i="10"/>
  <c r="D53" i="10"/>
  <c r="G53" i="10" s="1"/>
  <c r="M35" i="16"/>
  <c r="E48" i="10"/>
  <c r="L63" i="16" l="1"/>
  <c r="M63" i="16"/>
  <c r="M69" i="16"/>
  <c r="L69" i="16"/>
  <c r="L66" i="16"/>
  <c r="M66" i="16"/>
  <c r="M64" i="16"/>
  <c r="L64" i="16"/>
  <c r="K44" i="10"/>
  <c r="K55" i="10" s="1"/>
  <c r="L44" i="10"/>
  <c r="L55" i="10" s="1"/>
  <c r="E21" i="10"/>
  <c r="L10" i="10"/>
  <c r="L21" i="10" s="1"/>
  <c r="K44" i="8"/>
  <c r="K55" i="8" s="1"/>
  <c r="B38" i="8"/>
  <c r="M27" i="8"/>
  <c r="M38" i="8" s="1"/>
  <c r="F38" i="8"/>
  <c r="L44" i="8"/>
  <c r="L55" i="8" s="1"/>
  <c r="M27" i="10"/>
  <c r="M38" i="10" s="1"/>
  <c r="L10" i="8"/>
  <c r="L21" i="8" s="1"/>
  <c r="L67" i="16"/>
  <c r="L65" i="16"/>
  <c r="M67" i="16"/>
  <c r="D46" i="16"/>
  <c r="G46" i="16" s="1"/>
  <c r="D53" i="16"/>
  <c r="G53" i="16" s="1"/>
  <c r="M65" i="16"/>
  <c r="E48" i="16"/>
  <c r="L62" i="16"/>
  <c r="F45" i="16"/>
  <c r="E49" i="16"/>
  <c r="D49" i="16"/>
  <c r="G49" i="16" s="1"/>
  <c r="E45" i="16"/>
  <c r="D45" i="16"/>
  <c r="G45" i="16" s="1"/>
  <c r="E51" i="16"/>
  <c r="D51" i="16"/>
  <c r="G51" i="16" s="1"/>
  <c r="D50" i="16"/>
  <c r="G50" i="16" s="1"/>
  <c r="E50" i="16"/>
  <c r="E54" i="16"/>
  <c r="D54" i="16"/>
  <c r="G54" i="16" s="1"/>
  <c r="G21" i="16"/>
  <c r="E47" i="16"/>
  <c r="D47" i="16"/>
  <c r="G47" i="16" s="1"/>
  <c r="D52" i="16"/>
  <c r="G52" i="16" s="1"/>
  <c r="E52" i="16"/>
  <c r="M62" i="16" l="1"/>
  <c r="L70" i="16"/>
  <c r="M68" i="16"/>
  <c r="L68" i="16"/>
  <c r="J21" i="16"/>
  <c r="G38" i="16"/>
  <c r="E38" i="16"/>
  <c r="J38" i="16"/>
  <c r="C38" i="16"/>
  <c r="I38" i="16"/>
  <c r="M27" i="16"/>
  <c r="M38" i="16" s="1"/>
  <c r="B38" i="16"/>
  <c r="K44" i="16"/>
  <c r="K55" i="16" s="1"/>
  <c r="K38" i="16"/>
  <c r="F38" i="16"/>
  <c r="L44" i="16"/>
  <c r="L55" i="16" s="1"/>
  <c r="F21" i="16"/>
  <c r="L21" i="16"/>
  <c r="H21" i="16"/>
  <c r="I21" i="16"/>
  <c r="K21" i="16"/>
  <c r="E21" i="16"/>
  <c r="M61" i="10" l="1"/>
  <c r="M72" i="10" s="1"/>
  <c r="L61" i="10"/>
  <c r="L72" i="10" s="1"/>
  <c r="M61" i="8"/>
  <c r="M72" i="8" s="1"/>
  <c r="L61" i="8"/>
  <c r="L72" i="8" s="1"/>
  <c r="M61" i="16" l="1"/>
  <c r="M72" i="16" s="1"/>
  <c r="L61" i="16"/>
  <c r="L72" i="16" s="1"/>
</calcChain>
</file>

<file path=xl/sharedStrings.xml><?xml version="1.0" encoding="utf-8"?>
<sst xmlns="http://schemas.openxmlformats.org/spreadsheetml/2006/main" count="718" uniqueCount="57">
  <si>
    <t>Premiums Earned</t>
  </si>
  <si>
    <t>Loss and Loss Expense Payments</t>
  </si>
  <si>
    <t>Loss Payments</t>
  </si>
  <si>
    <t>Defense and Cost Containment Payments</t>
  </si>
  <si>
    <t>Adjusting and Other Payments</t>
  </si>
  <si>
    <t>Salvage and Subrogation Received</t>
  </si>
  <si>
    <t>Direct and Assumed</t>
  </si>
  <si>
    <t>Ceded</t>
  </si>
  <si>
    <t>Net</t>
  </si>
  <si>
    <t>PRIOR</t>
  </si>
  <si>
    <t>Totals</t>
  </si>
  <si>
    <t>Losses Unpaid</t>
  </si>
  <si>
    <t>Defense and Cost Containment Unpaid</t>
  </si>
  <si>
    <t>Adjusting and Other Unpaid</t>
  </si>
  <si>
    <t>Total Net Losses and Expenses Unpaid</t>
  </si>
  <si>
    <t>Case Basis</t>
  </si>
  <si>
    <t>Bulk &amp; IBNR</t>
  </si>
  <si>
    <t>Salvage and Subrogation Anticipated</t>
  </si>
  <si>
    <t>Total Losses and Loss Expenses Incurred</t>
  </si>
  <si>
    <t>Loss and Loss Expense Percentage  (Incurred / Premiums Earned)</t>
  </si>
  <si>
    <t>Nontabular Discount</t>
  </si>
  <si>
    <t>Inter-Company Pooling Participation Percentage</t>
  </si>
  <si>
    <t>Net Balance Sheet Reserves After Discount</t>
  </si>
  <si>
    <t>Loss</t>
  </si>
  <si>
    <t>Loss Expense</t>
  </si>
  <si>
    <t>Loss Expenses Unpaid</t>
  </si>
  <si>
    <t>Years in Which Losses Were Incurred</t>
  </si>
  <si>
    <t>INCURRED NET LOSSES AND DEFENSE AND COST CONTAINMENT EXPENSES REPORTED AT YEAR END</t>
  </si>
  <si>
    <t>DEVELOPMENT</t>
  </si>
  <si>
    <t>2014</t>
  </si>
  <si>
    <t>One Year</t>
  </si>
  <si>
    <t>Two Year</t>
  </si>
  <si>
    <t>XXX</t>
  </si>
  <si>
    <t>PART 3</t>
  </si>
  <si>
    <t>CUMULATIVE PAID NET LOSSES AND DEFENSE AND COST CONTAINMENT EXPENSES REPORTED AT YEAR END</t>
  </si>
  <si>
    <t>BULK AND IBNR RESERVES ON NET LOSSES AND DEFENSE AND COST CONTAINMENT EXPENSES REPORTED AT YEAR END</t>
  </si>
  <si>
    <t>PART 2</t>
  </si>
  <si>
    <t>PART 4</t>
  </si>
  <si>
    <t>Years in Which Premiums Were Earned and Losses Were Incurred</t>
  </si>
  <si>
    <t>2013</t>
  </si>
  <si>
    <t>2009</t>
  </si>
  <si>
    <t>2010</t>
  </si>
  <si>
    <t>2011</t>
  </si>
  <si>
    <t>2012</t>
  </si>
  <si>
    <t>PART 1</t>
  </si>
  <si>
    <t>Total Net Paid Cols (4 - 5 + 6 - 7 + 8 - 9)</t>
  </si>
  <si>
    <t>2015</t>
  </si>
  <si>
    <t>2016</t>
  </si>
  <si>
    <t>2017</t>
  </si>
  <si>
    <t>2018</t>
  </si>
  <si>
    <t>Reinsurance Liability x Assumed WC</t>
  </si>
  <si>
    <t>Assumed XS WC</t>
  </si>
  <si>
    <t>FOR: Reinsurance Liability</t>
  </si>
  <si>
    <t>Berkley Insurance Company's annual statement includes 100% of the pooled business of its U. S. insurance subsidiaries.  The business is written and managed by more than 50 separate, autonomous profit centers, each with its own unique underwriting philosophy, claims handling, case reserving practices, and policy terms and conditions.  Most of the profit centers specialize in specific classes of business or territories, and many  were started during the last several years.  We evaluate our reserves by line or class of business within each individual operating unit. This process provides a more accurate assessment of reserves because the data sets are homogeneous.</t>
  </si>
  <si>
    <t xml:space="preserve">Schedule P, on the other hand, is an amalgamation of numerous businesses with very different loss emergence and payment patterns into a single statutory line of business.  Further, changes in the relative size of our operating units over time creates distortions when using the unadjusted Schedule P data to estimate required reserves. </t>
  </si>
  <si>
    <t>While it is impractical for competitive reasons to disclose the individual data sets used in our analysis, we are providing additional information for three of our  largest reserve lines of business, Workers' Compensation and Other Liability - Occurrence, which should enable a more meaningful analysis.  These two lines of business are the most affected by the issue of data heterogeneity and demonstrate the sensitivity of reserve analysis to using appropriate data groupings.</t>
  </si>
  <si>
    <t>Reinsurance Non-Proportional Assumed Liability is divided into two sub-categories, Assumed XS WC and Other Assumed XS Liabilty. The Assumed XS WC data includes the majority of the Company's assumed excess workers' compenation business. Excess workers' compensation typically has a longer tail than most other types of assumed liability reinsurance and different payout patterns.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</si>
</sst>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0.0"/>
  </numFmts>
  <fonts count="10" x14ac:knownFonts="1">
    <font>
      <sz val="11"/>
      <color theme="1"/>
      <name val="Calibri"/>
      <family val="2"/>
    </font>
    <font>
      <sz val="11"/>
      <color theme="1"/>
      <name val="Calibri"/>
      <family val="2"/>
      <scheme val="minor"/>
    </font>
    <font>
      <b/>
      <sz val="12"/>
      <name val="Calibri"/>
      <family val="2"/>
    </font>
    <font>
      <sz val="11"/>
      <name val="Calibri"/>
      <family val="2"/>
    </font>
    <font>
      <b/>
      <sz val="12"/>
      <name val="Calibri"/>
      <family val="2"/>
      <scheme val="minor"/>
    </font>
    <font>
      <sz val="11"/>
      <name val="Calibri"/>
      <family val="2"/>
      <scheme val="minor"/>
    </font>
    <font>
      <sz val="10"/>
      <name val="Times New Roman"/>
      <family val="1"/>
    </font>
    <font>
      <sz val="10"/>
      <name val="Arial"/>
      <family val="2"/>
    </font>
    <font>
      <sz val="10"/>
      <name val="Verdana"/>
      <family val="2"/>
    </font>
    <font>
      <sz val="12"/>
      <name val="Calibri"/>
      <family val="2"/>
    </font>
  </fonts>
  <fills count="2">
    <fill>
      <patternFill patternType="none"/>
    </fill>
    <fill>
      <patternFill patternType="gray125"/>
    </fill>
  </fills>
  <borders count="18">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s>
  <cellStyleXfs count="17">
    <xf numFmtId="0" fontId="0" fillId="0" borderId="0"/>
    <xf numFmtId="0" fontId="1" fillId="0" borderId="0"/>
    <xf numFmtId="9" fontId="1" fillId="0" borderId="0" applyFont="0" applyFill="0" applyBorder="0" applyAlignment="0" applyProtection="0"/>
    <xf numFmtId="43" fontId="6" fillId="0" borderId="0" applyFont="0" applyFill="0" applyBorder="0" applyAlignment="0" applyProtection="0"/>
    <xf numFmtId="0" fontId="7" fillId="0" borderId="0"/>
    <xf numFmtId="0" fontId="1" fillId="0" borderId="0"/>
    <xf numFmtId="0" fontId="8" fillId="0" borderId="0"/>
    <xf numFmtId="0" fontId="1" fillId="0" borderId="0"/>
    <xf numFmtId="0" fontId="1" fillId="0" borderId="0"/>
    <xf numFmtId="0" fontId="8"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cellStyleXfs>
  <cellXfs count="86">
    <xf numFmtId="0" fontId="0" fillId="0" borderId="0" xfId="0"/>
    <xf numFmtId="0" fontId="2" fillId="0" borderId="0" xfId="1" applyFont="1" applyFill="1" applyBorder="1" applyAlignment="1">
      <alignment horizontal="centerContinuous"/>
    </xf>
    <xf numFmtId="0" fontId="3" fillId="0" borderId="0" xfId="1" applyFont="1" applyFill="1" applyBorder="1" applyAlignment="1">
      <alignment horizontal="centerContinuous"/>
    </xf>
    <xf numFmtId="0" fontId="4" fillId="0" borderId="0" xfId="1" applyFont="1" applyAlignment="1">
      <alignment horizontal="centerContinuous"/>
    </xf>
    <xf numFmtId="0" fontId="3" fillId="0" borderId="0" xfId="1" applyFont="1" applyFill="1" applyBorder="1" applyAlignment="1"/>
    <xf numFmtId="164" fontId="3" fillId="0" borderId="0" xfId="1" applyNumberFormat="1" applyFont="1" applyFill="1" applyBorder="1" applyAlignment="1"/>
    <xf numFmtId="164" fontId="3" fillId="0" borderId="0" xfId="1" quotePrefix="1" applyNumberFormat="1" applyFont="1" applyFill="1" applyBorder="1" applyAlignment="1"/>
    <xf numFmtId="0" fontId="3" fillId="0" borderId="11" xfId="1" quotePrefix="1" applyNumberFormat="1" applyFont="1" applyFill="1" applyBorder="1" applyAlignment="1">
      <alignment horizontal="left" indent="2"/>
    </xf>
    <xf numFmtId="37" fontId="3" fillId="0" borderId="11" xfId="1" applyNumberFormat="1" applyFont="1" applyFill="1" applyBorder="1" applyAlignment="1"/>
    <xf numFmtId="37" fontId="3" fillId="0" borderId="12" xfId="1" applyNumberFormat="1" applyFont="1" applyFill="1" applyBorder="1" applyAlignment="1"/>
    <xf numFmtId="0" fontId="3" fillId="0" borderId="12" xfId="1" quotePrefix="1" applyNumberFormat="1" applyFont="1" applyFill="1" applyBorder="1" applyAlignment="1">
      <alignment horizontal="left" indent="2"/>
    </xf>
    <xf numFmtId="0" fontId="3" fillId="0" borderId="9" xfId="1" quotePrefix="1" applyNumberFormat="1" applyFont="1" applyFill="1" applyBorder="1" applyAlignment="1">
      <alignment horizontal="left" indent="2"/>
    </xf>
    <xf numFmtId="37" fontId="3" fillId="0" borderId="14" xfId="1" applyNumberFormat="1" applyFont="1" applyFill="1" applyBorder="1" applyAlignment="1"/>
    <xf numFmtId="0" fontId="3" fillId="0" borderId="10" xfId="1" quotePrefix="1" applyNumberFormat="1" applyFont="1" applyFill="1" applyBorder="1" applyAlignment="1">
      <alignment horizontal="left" indent="2"/>
    </xf>
    <xf numFmtId="37" fontId="3" fillId="0" borderId="10" xfId="1" quotePrefix="1" applyNumberFormat="1" applyFont="1" applyFill="1" applyBorder="1" applyAlignment="1"/>
    <xf numFmtId="0" fontId="3" fillId="0" borderId="0" xfId="1" quotePrefix="1" applyNumberFormat="1" applyFont="1" applyFill="1" applyBorder="1" applyAlignment="1">
      <alignment horizontal="center"/>
    </xf>
    <xf numFmtId="37" fontId="3" fillId="0" borderId="0" xfId="1" quotePrefix="1" applyNumberFormat="1" applyFont="1" applyFill="1" applyBorder="1" applyAlignment="1"/>
    <xf numFmtId="0" fontId="3" fillId="0" borderId="1" xfId="1" applyNumberFormat="1" applyFont="1" applyFill="1" applyBorder="1" applyAlignment="1"/>
    <xf numFmtId="0" fontId="3" fillId="0" borderId="1" xfId="1" quotePrefix="1" applyNumberFormat="1" applyFont="1" applyFill="1" applyBorder="1" applyAlignment="1"/>
    <xf numFmtId="165" fontId="3" fillId="0" borderId="12" xfId="1" applyNumberFormat="1" applyFont="1" applyFill="1" applyBorder="1" applyAlignment="1"/>
    <xf numFmtId="0" fontId="3" fillId="0" borderId="14" xfId="1" applyNumberFormat="1" applyFont="1" applyFill="1" applyBorder="1" applyAlignment="1"/>
    <xf numFmtId="37" fontId="3" fillId="0" borderId="0" xfId="1" applyNumberFormat="1" applyFont="1" applyFill="1" applyBorder="1" applyAlignment="1"/>
    <xf numFmtId="0" fontId="3" fillId="0" borderId="12" xfId="1" applyNumberFormat="1" applyFont="1" applyFill="1" applyBorder="1" applyAlignment="1"/>
    <xf numFmtId="165" fontId="3" fillId="0" borderId="14" xfId="1" applyNumberFormat="1" applyFont="1" applyFill="1" applyBorder="1" applyAlignment="1"/>
    <xf numFmtId="0" fontId="3" fillId="0" borderId="0" xfId="1" applyFont="1" applyFill="1" applyBorder="1" applyAlignment="1">
      <alignment horizontal="center"/>
    </xf>
    <xf numFmtId="0" fontId="3" fillId="0" borderId="2" xfId="1" applyFont="1" applyFill="1" applyBorder="1" applyAlignment="1">
      <alignment horizontal="centerContinuous"/>
    </xf>
    <xf numFmtId="0" fontId="3" fillId="0" borderId="3" xfId="1" applyFont="1" applyFill="1" applyBorder="1" applyAlignment="1">
      <alignment horizontal="centerContinuous"/>
    </xf>
    <xf numFmtId="0" fontId="3" fillId="0" borderId="4" xfId="1" applyFont="1" applyFill="1" applyBorder="1" applyAlignment="1">
      <alignment horizontal="centerContinuous"/>
    </xf>
    <xf numFmtId="0" fontId="3" fillId="0" borderId="1" xfId="1" applyFont="1" applyFill="1" applyBorder="1" applyAlignment="1">
      <alignment horizontal="center"/>
    </xf>
    <xf numFmtId="0" fontId="3" fillId="0" borderId="14" xfId="1" applyFont="1" applyFill="1" applyBorder="1" applyAlignment="1">
      <alignment horizontal="center"/>
    </xf>
    <xf numFmtId="0" fontId="3" fillId="0" borderId="14" xfId="1" quotePrefix="1" applyNumberFormat="1" applyFont="1" applyFill="1" applyBorder="1" applyAlignment="1">
      <alignment horizontal="left" indent="2"/>
    </xf>
    <xf numFmtId="3" fontId="3" fillId="0" borderId="14" xfId="1" quotePrefix="1" applyNumberFormat="1" applyFont="1" applyFill="1" applyBorder="1" applyAlignment="1"/>
    <xf numFmtId="37" fontId="3" fillId="0" borderId="14" xfId="1" quotePrefix="1" applyNumberFormat="1" applyFont="1" applyFill="1" applyBorder="1" applyAlignment="1"/>
    <xf numFmtId="3" fontId="3" fillId="0" borderId="12" xfId="1" quotePrefix="1" applyNumberFormat="1" applyFont="1" applyFill="1" applyBorder="1" applyAlignment="1">
      <alignment horizontal="right"/>
    </xf>
    <xf numFmtId="3" fontId="3" fillId="0" borderId="9" xfId="1" quotePrefix="1" applyNumberFormat="1" applyFont="1" applyFill="1" applyBorder="1" applyAlignment="1">
      <alignment horizontal="right"/>
    </xf>
    <xf numFmtId="37" fontId="3" fillId="0" borderId="9" xfId="1" quotePrefix="1" applyNumberFormat="1" applyFont="1" applyFill="1" applyBorder="1" applyAlignment="1">
      <alignment horizontal="right"/>
    </xf>
    <xf numFmtId="0" fontId="5" fillId="0" borderId="0" xfId="0" applyFont="1"/>
    <xf numFmtId="37" fontId="3" fillId="0" borderId="10" xfId="1" applyNumberFormat="1" applyFont="1" applyFill="1" applyBorder="1" applyAlignment="1"/>
    <xf numFmtId="3" fontId="3" fillId="0" borderId="0" xfId="1" applyNumberFormat="1" applyFont="1" applyFill="1" applyBorder="1" applyAlignment="1"/>
    <xf numFmtId="37" fontId="3" fillId="0" borderId="12" xfId="1" quotePrefix="1" applyNumberFormat="1" applyFont="1" applyFill="1" applyBorder="1" applyAlignment="1">
      <alignment horizontal="right"/>
    </xf>
    <xf numFmtId="0" fontId="3" fillId="0" borderId="1" xfId="1" applyNumberFormat="1" applyFont="1" applyFill="1" applyBorder="1" applyAlignment="1">
      <alignment horizontal="center"/>
    </xf>
    <xf numFmtId="0" fontId="3" fillId="0" borderId="1" xfId="1" applyNumberFormat="1" applyFont="1" applyFill="1" applyBorder="1" applyAlignment="1">
      <alignment horizontal="center" vertical="top"/>
    </xf>
    <xf numFmtId="0" fontId="3" fillId="0" borderId="5" xfId="1" applyNumberFormat="1" applyFont="1" applyFill="1" applyBorder="1" applyAlignment="1">
      <alignment horizontal="center" vertical="top"/>
    </xf>
    <xf numFmtId="0" fontId="3" fillId="0" borderId="1" xfId="1" quotePrefix="1" applyNumberFormat="1" applyFont="1" applyFill="1" applyBorder="1" applyAlignment="1">
      <alignment horizontal="center"/>
    </xf>
    <xf numFmtId="0" fontId="9" fillId="0" borderId="0" xfId="1" applyFont="1" applyFill="1" applyBorder="1" applyAlignment="1">
      <alignment horizontal="centerContinuous"/>
    </xf>
    <xf numFmtId="0" fontId="0" fillId="0" borderId="0" xfId="0" applyFont="1"/>
    <xf numFmtId="0" fontId="3" fillId="0" borderId="2" xfId="1" quotePrefix="1" applyNumberFormat="1" applyFont="1" applyFill="1" applyBorder="1" applyAlignment="1">
      <alignment horizontal="centerContinuous"/>
    </xf>
    <xf numFmtId="0" fontId="3" fillId="0" borderId="3" xfId="1" quotePrefix="1" applyNumberFormat="1" applyFont="1" applyFill="1" applyBorder="1" applyAlignment="1">
      <alignment horizontal="centerContinuous"/>
    </xf>
    <xf numFmtId="0" fontId="3" fillId="0" borderId="4" xfId="1" quotePrefix="1" applyNumberFormat="1" applyFont="1" applyFill="1" applyBorder="1" applyAlignment="1">
      <alignment horizontal="centerContinuous"/>
    </xf>
    <xf numFmtId="0" fontId="3" fillId="0" borderId="6" xfId="1" quotePrefix="1" applyNumberFormat="1" applyFont="1" applyFill="1" applyBorder="1" applyAlignment="1">
      <alignment horizontal="centerContinuous"/>
    </xf>
    <xf numFmtId="0" fontId="3" fillId="0" borderId="7" xfId="1" quotePrefix="1" applyNumberFormat="1" applyFont="1" applyFill="1" applyBorder="1" applyAlignment="1">
      <alignment horizontal="centerContinuous"/>
    </xf>
    <xf numFmtId="0" fontId="3" fillId="0" borderId="9" xfId="1" quotePrefix="1" applyNumberFormat="1" applyFont="1" applyFill="1" applyBorder="1" applyAlignment="1">
      <alignment horizontal="center" wrapText="1"/>
    </xf>
    <xf numFmtId="0" fontId="3" fillId="0" borderId="9" xfId="1" quotePrefix="1" applyNumberFormat="1" applyFont="1" applyFill="1" applyBorder="1" applyAlignment="1">
      <alignment horizontal="center" wrapText="1"/>
    </xf>
    <xf numFmtId="0" fontId="3" fillId="0" borderId="15" xfId="1" quotePrefix="1" applyNumberFormat="1" applyFont="1" applyFill="1" applyBorder="1" applyAlignment="1">
      <alignment horizontal="centerContinuous"/>
    </xf>
    <xf numFmtId="0" fontId="3" fillId="0" borderId="5" xfId="1" quotePrefix="1" applyNumberFormat="1" applyFont="1" applyFill="1" applyBorder="1" applyAlignment="1"/>
    <xf numFmtId="0" fontId="3" fillId="0" borderId="9" xfId="1" quotePrefix="1" applyNumberFormat="1" applyFont="1" applyFill="1" applyBorder="1" applyAlignment="1">
      <alignment horizontal="center"/>
    </xf>
    <xf numFmtId="0" fontId="0" fillId="0" borderId="0" xfId="0" applyFont="1" applyFill="1"/>
    <xf numFmtId="3" fontId="0" fillId="0" borderId="0" xfId="0" applyNumberFormat="1" applyFont="1" applyFill="1"/>
    <xf numFmtId="0" fontId="3" fillId="0" borderId="1" xfId="1" quotePrefix="1" applyNumberFormat="1" applyFont="1" applyFill="1" applyBorder="1" applyAlignment="1">
      <alignment horizontal="center" vertical="top" wrapText="1"/>
    </xf>
    <xf numFmtId="0" fontId="3" fillId="0" borderId="1" xfId="1" quotePrefix="1" applyNumberFormat="1" applyFont="1" applyFill="1" applyBorder="1" applyAlignment="1">
      <alignment horizontal="center" wrapText="1"/>
    </xf>
    <xf numFmtId="0" fontId="3" fillId="0" borderId="8" xfId="1" quotePrefix="1" applyNumberFormat="1" applyFont="1" applyFill="1" applyBorder="1" applyAlignment="1">
      <alignment horizontal="center" wrapText="1"/>
    </xf>
    <xf numFmtId="0" fontId="3" fillId="0" borderId="11" xfId="1" quotePrefix="1" applyNumberFormat="1" applyFont="1" applyFill="1" applyBorder="1" applyAlignment="1">
      <alignment horizontal="center"/>
    </xf>
    <xf numFmtId="37" fontId="3" fillId="0" borderId="10" xfId="1" quotePrefix="1" applyNumberFormat="1" applyFont="1" applyFill="1" applyBorder="1" applyAlignment="1">
      <alignment horizontal="center"/>
    </xf>
    <xf numFmtId="0" fontId="3" fillId="0" borderId="17" xfId="1" quotePrefix="1" applyNumberFormat="1" applyFont="1" applyFill="1" applyBorder="1" applyAlignment="1">
      <alignment horizontal="centerContinuous"/>
    </xf>
    <xf numFmtId="0" fontId="3" fillId="0" borderId="16" xfId="1" quotePrefix="1" applyNumberFormat="1" applyFont="1" applyFill="1" applyBorder="1" applyAlignment="1">
      <alignment horizontal="centerContinuous"/>
    </xf>
    <xf numFmtId="0" fontId="3" fillId="0" borderId="8" xfId="1" quotePrefix="1" applyNumberFormat="1" applyFont="1" applyFill="1" applyBorder="1" applyAlignment="1">
      <alignment horizontal="centerContinuous"/>
    </xf>
    <xf numFmtId="3" fontId="3" fillId="0" borderId="13" xfId="1" quotePrefix="1" applyNumberFormat="1" applyFont="1" applyFill="1" applyBorder="1" applyAlignment="1"/>
    <xf numFmtId="0" fontId="3" fillId="0" borderId="15" xfId="1" quotePrefix="1" applyNumberFormat="1" applyFont="1" applyFill="1" applyBorder="1" applyAlignment="1">
      <alignment horizontal="center" wrapText="1"/>
    </xf>
    <xf numFmtId="0" fontId="3" fillId="0" borderId="16" xfId="1" quotePrefix="1" applyNumberFormat="1" applyFont="1" applyFill="1" applyBorder="1" applyAlignment="1">
      <alignment horizontal="center" wrapText="1"/>
    </xf>
    <xf numFmtId="0" fontId="3" fillId="0" borderId="8" xfId="1" quotePrefix="1" applyNumberFormat="1" applyFont="1" applyFill="1" applyBorder="1" applyAlignment="1">
      <alignment horizontal="center" wrapText="1"/>
    </xf>
    <xf numFmtId="0" fontId="3" fillId="0" borderId="7" xfId="1" quotePrefix="1" applyNumberFormat="1" applyFont="1" applyFill="1" applyBorder="1" applyAlignment="1">
      <alignment horizontal="center" wrapText="1"/>
    </xf>
    <xf numFmtId="0" fontId="3" fillId="0" borderId="5" xfId="1" quotePrefix="1" applyNumberFormat="1" applyFont="1" applyFill="1" applyBorder="1" applyAlignment="1">
      <alignment horizontal="center" wrapText="1"/>
    </xf>
    <xf numFmtId="0" fontId="3" fillId="0" borderId="9" xfId="1" quotePrefix="1" applyNumberFormat="1" applyFont="1" applyFill="1" applyBorder="1" applyAlignment="1">
      <alignment horizontal="center" wrapText="1"/>
    </xf>
    <xf numFmtId="0" fontId="3" fillId="0" borderId="17" xfId="1" quotePrefix="1" applyNumberFormat="1" applyFont="1" applyFill="1" applyBorder="1" applyAlignment="1">
      <alignment horizontal="center" wrapText="1"/>
    </xf>
    <xf numFmtId="0" fontId="3" fillId="0" borderId="6" xfId="1" quotePrefix="1" applyNumberFormat="1" applyFont="1" applyFill="1" applyBorder="1" applyAlignment="1">
      <alignment horizontal="center" wrapText="1"/>
    </xf>
    <xf numFmtId="0" fontId="3" fillId="0" borderId="1" xfId="1" applyFont="1" applyFill="1" applyBorder="1" applyAlignment="1">
      <alignment horizontal="center" wrapText="1"/>
    </xf>
    <xf numFmtId="0" fontId="3" fillId="0" borderId="5" xfId="1" applyFont="1" applyFill="1" applyBorder="1" applyAlignment="1">
      <alignment horizontal="center" wrapText="1"/>
    </xf>
    <xf numFmtId="0" fontId="3" fillId="0" borderId="14" xfId="1" applyFont="1" applyFill="1" applyBorder="1" applyAlignment="1">
      <alignment horizontal="center" wrapText="1"/>
    </xf>
    <xf numFmtId="0" fontId="3" fillId="0" borderId="5" xfId="1" applyNumberFormat="1" applyFont="1" applyFill="1" applyBorder="1" applyAlignment="1">
      <alignment horizontal="center" wrapText="1"/>
    </xf>
    <xf numFmtId="0" fontId="3" fillId="0" borderId="9" xfId="1" applyNumberFormat="1" applyFont="1" applyFill="1" applyBorder="1" applyAlignment="1">
      <alignment horizontal="center" wrapText="1"/>
    </xf>
    <xf numFmtId="0" fontId="3" fillId="0" borderId="1" xfId="1" applyNumberFormat="1" applyFont="1" applyFill="1" applyBorder="1" applyAlignment="1">
      <alignment horizontal="center" wrapText="1"/>
    </xf>
    <xf numFmtId="0" fontId="3" fillId="0" borderId="15" xfId="1" quotePrefix="1" applyNumberFormat="1" applyFont="1" applyFill="1" applyBorder="1" applyAlignment="1">
      <alignment horizontal="center"/>
    </xf>
    <xf numFmtId="0" fontId="3" fillId="0" borderId="16" xfId="1" quotePrefix="1" applyNumberFormat="1" applyFont="1" applyFill="1" applyBorder="1" applyAlignment="1">
      <alignment horizontal="center"/>
    </xf>
    <xf numFmtId="0" fontId="3" fillId="0" borderId="8" xfId="1" quotePrefix="1" applyNumberFormat="1" applyFont="1" applyFill="1" applyBorder="1" applyAlignment="1">
      <alignment horizontal="center"/>
    </xf>
    <xf numFmtId="0" fontId="3" fillId="0" borderId="7" xfId="1" quotePrefix="1" applyNumberFormat="1" applyFont="1" applyFill="1" applyBorder="1" applyAlignment="1">
      <alignment horizontal="center"/>
    </xf>
    <xf numFmtId="0" fontId="0" fillId="0" borderId="0" xfId="0" applyAlignment="1">
      <alignment wrapText="1"/>
    </xf>
  </cellXfs>
  <cellStyles count="17">
    <cellStyle name="Comma 2" xfId="3"/>
    <cellStyle name="Normal" xfId="0" builtinId="0"/>
    <cellStyle name="Normal 2" xfId="4"/>
    <cellStyle name="Normal 2 2" xfId="5"/>
    <cellStyle name="Normal 2 3" xfId="6"/>
    <cellStyle name="Normal 3" xfId="7"/>
    <cellStyle name="Normal 3 2" xfId="8"/>
    <cellStyle name="Normal 3 3" xfId="9"/>
    <cellStyle name="Normal 4" xfId="10"/>
    <cellStyle name="Normal 5" xfId="1"/>
    <cellStyle name="Normal 6" xfId="11"/>
    <cellStyle name="Normal 7" xfId="12"/>
    <cellStyle name="Percent 2" xfId="2"/>
    <cellStyle name="Percent 2 2" xfId="13"/>
    <cellStyle name="Percent 3" xfId="14"/>
    <cellStyle name="Percent 4" xfId="15"/>
    <cellStyle name="Percent 5"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tabSelected="1" workbookViewId="0">
      <selection activeCell="A15" sqref="A15"/>
    </sheetView>
  </sheetViews>
  <sheetFormatPr defaultRowHeight="15" x14ac:dyDescent="0.25"/>
  <cols>
    <col min="1" max="1" width="141.140625" customWidth="1"/>
  </cols>
  <sheetData>
    <row r="1" spans="1:1" ht="75" x14ac:dyDescent="0.25">
      <c r="A1" s="85" t="s">
        <v>53</v>
      </c>
    </row>
    <row r="3" spans="1:1" ht="45" x14ac:dyDescent="0.25">
      <c r="A3" s="85" t="s">
        <v>54</v>
      </c>
    </row>
    <row r="5" spans="1:1" ht="45.75" customHeight="1" x14ac:dyDescent="0.25">
      <c r="A5" s="85" t="s">
        <v>55</v>
      </c>
    </row>
    <row r="7" spans="1:1" ht="45" x14ac:dyDescent="0.25">
      <c r="A7" s="85" t="s">
        <v>56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M104"/>
  <sheetViews>
    <sheetView showGridLines="0" zoomScaleNormal="100" workbookViewId="0">
      <selection activeCell="P1" sqref="P1"/>
    </sheetView>
  </sheetViews>
  <sheetFormatPr defaultColWidth="9.140625" defaultRowHeight="15" x14ac:dyDescent="0.25"/>
  <cols>
    <col min="1" max="1" width="13.7109375" style="45" customWidth="1"/>
    <col min="2" max="13" width="13.28515625" style="45" customWidth="1"/>
    <col min="14" max="16384" width="9.140625" style="45"/>
  </cols>
  <sheetData>
    <row r="1" spans="1:13" ht="15.75" x14ac:dyDescent="0.25">
      <c r="A1" s="1" t="str">
        <f>"ANNUAL STATEMENT FOR THE YEAR 2018 OF THE Berkley Insurance Company FOR "&amp;$P$1&amp;" Segment"</f>
        <v>ANNUAL STATEMENT FOR THE YEAR 2018 OF THE Berkley Insurance Company FOR  Segment</v>
      </c>
      <c r="B1" s="2"/>
      <c r="C1" s="2"/>
      <c r="D1" s="2"/>
      <c r="E1" s="2"/>
      <c r="F1" s="2"/>
      <c r="G1" s="2"/>
      <c r="H1" s="2"/>
      <c r="I1" s="2"/>
      <c r="J1" s="2"/>
      <c r="K1" s="2"/>
      <c r="L1" s="2"/>
      <c r="M1" s="2"/>
    </row>
    <row r="2" spans="1:13" ht="15.75" x14ac:dyDescent="0.25">
      <c r="A2" s="3" t="s">
        <v>52</v>
      </c>
      <c r="B2" s="2"/>
      <c r="C2" s="2"/>
      <c r="D2" s="2"/>
      <c r="E2" s="2"/>
      <c r="F2" s="2"/>
      <c r="G2" s="2"/>
      <c r="H2" s="2"/>
      <c r="I2" s="2"/>
      <c r="J2" s="2"/>
      <c r="K2" s="2"/>
      <c r="L2" s="2"/>
      <c r="M2" s="2"/>
    </row>
    <row r="3" spans="1:13" x14ac:dyDescent="0.25">
      <c r="A3" s="4"/>
      <c r="B3" s="4"/>
      <c r="C3" s="4"/>
      <c r="D3" s="4"/>
      <c r="E3" s="4"/>
      <c r="F3" s="4"/>
      <c r="G3" s="4"/>
      <c r="H3" s="4"/>
      <c r="I3" s="4"/>
      <c r="J3" s="4"/>
      <c r="K3" s="4"/>
      <c r="L3" s="4"/>
      <c r="M3" s="4"/>
    </row>
    <row r="4" spans="1:13" ht="16.5" thickBot="1" x14ac:dyDescent="0.3">
      <c r="A4" s="44" t="s">
        <v>44</v>
      </c>
      <c r="B4" s="2"/>
      <c r="C4" s="2"/>
      <c r="D4" s="2"/>
      <c r="E4" s="2"/>
      <c r="F4" s="2"/>
      <c r="G4" s="2"/>
      <c r="H4" s="2"/>
      <c r="I4" s="2"/>
      <c r="J4" s="2"/>
      <c r="K4" s="2"/>
      <c r="L4" s="2"/>
      <c r="M4" s="24"/>
    </row>
    <row r="5" spans="1:13" ht="15.75" thickBot="1" x14ac:dyDescent="0.3">
      <c r="A5" s="80" t="s">
        <v>38</v>
      </c>
      <c r="B5" s="46" t="s">
        <v>0</v>
      </c>
      <c r="C5" s="47"/>
      <c r="D5" s="48"/>
      <c r="E5" s="46" t="s">
        <v>1</v>
      </c>
      <c r="F5" s="47"/>
      <c r="G5" s="47"/>
      <c r="H5" s="47"/>
      <c r="I5" s="47"/>
      <c r="J5" s="47"/>
      <c r="K5" s="47"/>
      <c r="L5" s="48"/>
      <c r="M5" s="5"/>
    </row>
    <row r="6" spans="1:13" x14ac:dyDescent="0.25">
      <c r="A6" s="78"/>
      <c r="B6" s="41">
        <v>1</v>
      </c>
      <c r="C6" s="41">
        <v>2</v>
      </c>
      <c r="D6" s="41">
        <v>3</v>
      </c>
      <c r="E6" s="81" t="s">
        <v>2</v>
      </c>
      <c r="F6" s="82"/>
      <c r="G6" s="67" t="s">
        <v>3</v>
      </c>
      <c r="H6" s="68"/>
      <c r="I6" s="67" t="s">
        <v>4</v>
      </c>
      <c r="J6" s="68"/>
      <c r="K6" s="58">
        <v>10</v>
      </c>
      <c r="L6" s="41">
        <v>11</v>
      </c>
      <c r="M6" s="5"/>
    </row>
    <row r="7" spans="1:13" ht="15.75" thickBot="1" x14ac:dyDescent="0.3">
      <c r="A7" s="78"/>
      <c r="B7" s="42"/>
      <c r="C7" s="42"/>
      <c r="D7" s="42"/>
      <c r="E7" s="83"/>
      <c r="F7" s="84"/>
      <c r="G7" s="69"/>
      <c r="H7" s="70"/>
      <c r="I7" s="69"/>
      <c r="J7" s="70"/>
      <c r="K7" s="71" t="s">
        <v>5</v>
      </c>
      <c r="L7" s="78" t="s">
        <v>45</v>
      </c>
      <c r="M7" s="5"/>
    </row>
    <row r="8" spans="1:13" x14ac:dyDescent="0.25">
      <c r="A8" s="78"/>
      <c r="B8" s="42"/>
      <c r="C8" s="42"/>
      <c r="D8" s="42"/>
      <c r="E8" s="43">
        <v>4</v>
      </c>
      <c r="F8" s="43">
        <f>E8+1</f>
        <v>5</v>
      </c>
      <c r="G8" s="43">
        <f>F8+1</f>
        <v>6</v>
      </c>
      <c r="H8" s="43">
        <f>G8+1</f>
        <v>7</v>
      </c>
      <c r="I8" s="43">
        <f>H8+1</f>
        <v>8</v>
      </c>
      <c r="J8" s="43">
        <f>I8+1</f>
        <v>9</v>
      </c>
      <c r="K8" s="71"/>
      <c r="L8" s="78"/>
      <c r="M8" s="5"/>
    </row>
    <row r="9" spans="1:13" ht="30.75" thickBot="1" x14ac:dyDescent="0.3">
      <c r="A9" s="79"/>
      <c r="B9" s="51" t="s">
        <v>6</v>
      </c>
      <c r="C9" s="51" t="s">
        <v>7</v>
      </c>
      <c r="D9" s="51" t="s">
        <v>8</v>
      </c>
      <c r="E9" s="51" t="s">
        <v>6</v>
      </c>
      <c r="F9" s="51" t="s">
        <v>7</v>
      </c>
      <c r="G9" s="51" t="s">
        <v>6</v>
      </c>
      <c r="H9" s="51" t="s">
        <v>7</v>
      </c>
      <c r="I9" s="51" t="s">
        <v>6</v>
      </c>
      <c r="J9" s="51" t="s">
        <v>7</v>
      </c>
      <c r="K9" s="72"/>
      <c r="L9" s="79"/>
      <c r="M9" s="6"/>
    </row>
    <row r="10" spans="1:13" x14ac:dyDescent="0.25">
      <c r="A10" s="7" t="s">
        <v>9</v>
      </c>
      <c r="B10" s="61" t="s">
        <v>32</v>
      </c>
      <c r="C10" s="61" t="s">
        <v>32</v>
      </c>
      <c r="D10" s="61" t="s">
        <v>32</v>
      </c>
      <c r="E10" s="9">
        <v>41551</v>
      </c>
      <c r="F10" s="9">
        <v>4806</v>
      </c>
      <c r="G10" s="9">
        <v>4702</v>
      </c>
      <c r="H10" s="9">
        <v>200</v>
      </c>
      <c r="I10" s="9">
        <v>1122</v>
      </c>
      <c r="J10" s="9">
        <v>0</v>
      </c>
      <c r="K10" s="9">
        <v>0</v>
      </c>
      <c r="L10" s="8">
        <f>E10-F10+G10-H10+I10-J10</f>
        <v>42369</v>
      </c>
      <c r="M10" s="6"/>
    </row>
    <row r="11" spans="1:13" x14ac:dyDescent="0.25">
      <c r="A11" s="10" t="s">
        <v>40</v>
      </c>
      <c r="B11" s="9">
        <v>225952</v>
      </c>
      <c r="C11" s="9">
        <v>4247</v>
      </c>
      <c r="D11" s="9">
        <f>B11-C11</f>
        <v>221705</v>
      </c>
      <c r="E11" s="9">
        <v>110399</v>
      </c>
      <c r="F11" s="9">
        <v>240</v>
      </c>
      <c r="G11" s="9">
        <v>5309</v>
      </c>
      <c r="H11" s="9">
        <v>5</v>
      </c>
      <c r="I11" s="9">
        <v>1894</v>
      </c>
      <c r="J11" s="9">
        <v>0</v>
      </c>
      <c r="K11" s="9">
        <v>0</v>
      </c>
      <c r="L11" s="9">
        <f t="shared" ref="L11:L20" si="0">E11-F11+G11-H11+I11-J11</f>
        <v>117357</v>
      </c>
      <c r="M11" s="6"/>
    </row>
    <row r="12" spans="1:13" x14ac:dyDescent="0.25">
      <c r="A12" s="10" t="s">
        <v>41</v>
      </c>
      <c r="B12" s="9">
        <v>215783</v>
      </c>
      <c r="C12" s="9">
        <v>2711</v>
      </c>
      <c r="D12" s="9">
        <f t="shared" ref="D12:D20" si="1">B12-C12</f>
        <v>213072</v>
      </c>
      <c r="E12" s="9">
        <v>69523</v>
      </c>
      <c r="F12" s="9">
        <v>787</v>
      </c>
      <c r="G12" s="9">
        <v>4338</v>
      </c>
      <c r="H12" s="9">
        <v>42</v>
      </c>
      <c r="I12" s="9">
        <v>1840</v>
      </c>
      <c r="J12" s="9">
        <v>0</v>
      </c>
      <c r="K12" s="9">
        <v>0</v>
      </c>
      <c r="L12" s="9">
        <f t="shared" si="0"/>
        <v>74872</v>
      </c>
      <c r="M12" s="6"/>
    </row>
    <row r="13" spans="1:13" x14ac:dyDescent="0.25">
      <c r="A13" s="10" t="s">
        <v>42</v>
      </c>
      <c r="B13" s="9">
        <v>206408</v>
      </c>
      <c r="C13" s="9">
        <v>3717</v>
      </c>
      <c r="D13" s="9">
        <f t="shared" si="1"/>
        <v>202691</v>
      </c>
      <c r="E13" s="9">
        <v>95857</v>
      </c>
      <c r="F13" s="9">
        <v>4294</v>
      </c>
      <c r="G13" s="9">
        <v>3486</v>
      </c>
      <c r="H13" s="9">
        <v>12</v>
      </c>
      <c r="I13" s="9">
        <v>2113</v>
      </c>
      <c r="J13" s="9">
        <v>0</v>
      </c>
      <c r="K13" s="9">
        <v>0</v>
      </c>
      <c r="L13" s="9">
        <f t="shared" si="0"/>
        <v>97150</v>
      </c>
      <c r="M13" s="6"/>
    </row>
    <row r="14" spans="1:13" x14ac:dyDescent="0.25">
      <c r="A14" s="10" t="s">
        <v>43</v>
      </c>
      <c r="B14" s="9">
        <v>235085</v>
      </c>
      <c r="C14" s="9">
        <v>5653</v>
      </c>
      <c r="D14" s="9">
        <f t="shared" si="1"/>
        <v>229432</v>
      </c>
      <c r="E14" s="9">
        <v>98156</v>
      </c>
      <c r="F14" s="9">
        <v>3906</v>
      </c>
      <c r="G14" s="9">
        <v>3645</v>
      </c>
      <c r="H14" s="9">
        <v>231</v>
      </c>
      <c r="I14" s="9">
        <v>2469</v>
      </c>
      <c r="J14" s="9">
        <v>0</v>
      </c>
      <c r="K14" s="9">
        <v>0</v>
      </c>
      <c r="L14" s="9">
        <f t="shared" si="0"/>
        <v>100133</v>
      </c>
      <c r="M14" s="6"/>
    </row>
    <row r="15" spans="1:13" x14ac:dyDescent="0.25">
      <c r="A15" s="10" t="s">
        <v>39</v>
      </c>
      <c r="B15" s="9">
        <v>270368</v>
      </c>
      <c r="C15" s="9">
        <v>9434</v>
      </c>
      <c r="D15" s="9">
        <f t="shared" si="1"/>
        <v>260934</v>
      </c>
      <c r="E15" s="9">
        <v>75582</v>
      </c>
      <c r="F15" s="9">
        <v>4249</v>
      </c>
      <c r="G15" s="9">
        <v>4703</v>
      </c>
      <c r="H15" s="9">
        <v>241</v>
      </c>
      <c r="I15" s="9">
        <v>2085</v>
      </c>
      <c r="J15" s="9">
        <v>220</v>
      </c>
      <c r="K15" s="9">
        <v>3</v>
      </c>
      <c r="L15" s="9">
        <f t="shared" si="0"/>
        <v>77660</v>
      </c>
      <c r="M15" s="6"/>
    </row>
    <row r="16" spans="1:13" x14ac:dyDescent="0.25">
      <c r="A16" s="10" t="s">
        <v>29</v>
      </c>
      <c r="B16" s="9">
        <v>278721</v>
      </c>
      <c r="C16" s="9">
        <v>12208</v>
      </c>
      <c r="D16" s="9">
        <f t="shared" si="1"/>
        <v>266513</v>
      </c>
      <c r="E16" s="9">
        <v>97039</v>
      </c>
      <c r="F16" s="9">
        <v>4902</v>
      </c>
      <c r="G16" s="9">
        <v>4151</v>
      </c>
      <c r="H16" s="9">
        <v>9</v>
      </c>
      <c r="I16" s="9">
        <v>2262</v>
      </c>
      <c r="J16" s="9">
        <v>269</v>
      </c>
      <c r="K16" s="9">
        <v>0</v>
      </c>
      <c r="L16" s="9">
        <f t="shared" si="0"/>
        <v>98272</v>
      </c>
      <c r="M16" s="6"/>
    </row>
    <row r="17" spans="1:13" x14ac:dyDescent="0.25">
      <c r="A17" s="10" t="s">
        <v>46</v>
      </c>
      <c r="B17" s="9">
        <v>266112</v>
      </c>
      <c r="C17" s="9">
        <v>11898</v>
      </c>
      <c r="D17" s="9">
        <f t="shared" si="1"/>
        <v>254214</v>
      </c>
      <c r="E17" s="9">
        <v>76502</v>
      </c>
      <c r="F17" s="9">
        <v>8937</v>
      </c>
      <c r="G17" s="9">
        <v>1837</v>
      </c>
      <c r="H17" s="9">
        <v>44</v>
      </c>
      <c r="I17" s="9">
        <v>1360</v>
      </c>
      <c r="J17" s="9">
        <v>14</v>
      </c>
      <c r="K17" s="9">
        <v>2</v>
      </c>
      <c r="L17" s="9">
        <f t="shared" si="0"/>
        <v>70704</v>
      </c>
      <c r="M17" s="6"/>
    </row>
    <row r="18" spans="1:13" x14ac:dyDescent="0.25">
      <c r="A18" s="10" t="s">
        <v>47</v>
      </c>
      <c r="B18" s="9">
        <v>251906</v>
      </c>
      <c r="C18" s="9">
        <v>15101</v>
      </c>
      <c r="D18" s="9">
        <f t="shared" si="1"/>
        <v>236805</v>
      </c>
      <c r="E18" s="9">
        <v>54655</v>
      </c>
      <c r="F18" s="9">
        <v>11111</v>
      </c>
      <c r="G18" s="9">
        <v>1803</v>
      </c>
      <c r="H18" s="9">
        <v>46</v>
      </c>
      <c r="I18" s="9">
        <v>618</v>
      </c>
      <c r="J18" s="9">
        <v>10</v>
      </c>
      <c r="K18" s="9">
        <v>0</v>
      </c>
      <c r="L18" s="9">
        <f t="shared" si="0"/>
        <v>45909</v>
      </c>
      <c r="M18" s="6"/>
    </row>
    <row r="19" spans="1:13" x14ac:dyDescent="0.25">
      <c r="A19" s="10" t="s">
        <v>48</v>
      </c>
      <c r="B19" s="9">
        <v>241265</v>
      </c>
      <c r="C19" s="9">
        <v>15568</v>
      </c>
      <c r="D19" s="9">
        <f t="shared" si="1"/>
        <v>225697</v>
      </c>
      <c r="E19" s="9">
        <v>17098</v>
      </c>
      <c r="F19" s="9">
        <v>589</v>
      </c>
      <c r="G19" s="9">
        <v>382</v>
      </c>
      <c r="H19" s="9">
        <v>13</v>
      </c>
      <c r="I19" s="9">
        <v>569</v>
      </c>
      <c r="J19" s="9">
        <v>1</v>
      </c>
      <c r="K19" s="9">
        <v>0</v>
      </c>
      <c r="L19" s="9">
        <f t="shared" si="0"/>
        <v>17446</v>
      </c>
      <c r="M19" s="6"/>
    </row>
    <row r="20" spans="1:13" ht="15.75" thickBot="1" x14ac:dyDescent="0.3">
      <c r="A20" s="11" t="s">
        <v>49</v>
      </c>
      <c r="B20" s="9">
        <v>239325</v>
      </c>
      <c r="C20" s="9">
        <v>13310</v>
      </c>
      <c r="D20" s="9">
        <f t="shared" si="1"/>
        <v>226015</v>
      </c>
      <c r="E20" s="9">
        <v>3842</v>
      </c>
      <c r="F20" s="9">
        <v>109</v>
      </c>
      <c r="G20" s="9">
        <v>51</v>
      </c>
      <c r="H20" s="9">
        <v>3</v>
      </c>
      <c r="I20" s="9">
        <v>288</v>
      </c>
      <c r="J20" s="9">
        <v>1</v>
      </c>
      <c r="K20" s="9">
        <v>0</v>
      </c>
      <c r="L20" s="12">
        <f t="shared" si="0"/>
        <v>4068</v>
      </c>
      <c r="M20" s="6"/>
    </row>
    <row r="21" spans="1:13" ht="15.75" thickBot="1" x14ac:dyDescent="0.3">
      <c r="A21" s="13" t="s">
        <v>10</v>
      </c>
      <c r="B21" s="62" t="s">
        <v>32</v>
      </c>
      <c r="C21" s="62" t="s">
        <v>32</v>
      </c>
      <c r="D21" s="62" t="s">
        <v>32</v>
      </c>
      <c r="E21" s="14">
        <f>SUM(E10:E20)</f>
        <v>740204</v>
      </c>
      <c r="F21" s="14">
        <f t="shared" ref="F21:L21" si="2">SUM(F10:F20)</f>
        <v>43930</v>
      </c>
      <c r="G21" s="14">
        <f t="shared" si="2"/>
        <v>34407</v>
      </c>
      <c r="H21" s="14">
        <f t="shared" si="2"/>
        <v>846</v>
      </c>
      <c r="I21" s="14">
        <f t="shared" si="2"/>
        <v>16620</v>
      </c>
      <c r="J21" s="14">
        <f t="shared" si="2"/>
        <v>515</v>
      </c>
      <c r="K21" s="14">
        <f t="shared" si="2"/>
        <v>5</v>
      </c>
      <c r="L21" s="14">
        <f t="shared" si="2"/>
        <v>745940</v>
      </c>
      <c r="M21" s="6"/>
    </row>
    <row r="22" spans="1:13" ht="15.75" thickBot="1" x14ac:dyDescent="0.3">
      <c r="A22" s="15"/>
      <c r="B22" s="16"/>
      <c r="C22" s="16"/>
      <c r="D22" s="16"/>
      <c r="E22" s="16"/>
      <c r="F22" s="16"/>
      <c r="G22" s="16"/>
      <c r="H22" s="16"/>
      <c r="I22" s="16"/>
      <c r="J22" s="16"/>
      <c r="K22" s="16"/>
      <c r="L22" s="16"/>
      <c r="M22" s="6"/>
    </row>
    <row r="23" spans="1:13" ht="15.75" thickBot="1" x14ac:dyDescent="0.3">
      <c r="A23" s="17"/>
      <c r="B23" s="46" t="s">
        <v>11</v>
      </c>
      <c r="C23" s="47"/>
      <c r="D23" s="47"/>
      <c r="E23" s="48"/>
      <c r="F23" s="46" t="s">
        <v>12</v>
      </c>
      <c r="G23" s="47"/>
      <c r="H23" s="47"/>
      <c r="I23" s="48"/>
      <c r="J23" s="67" t="s">
        <v>13</v>
      </c>
      <c r="K23" s="68"/>
      <c r="L23" s="40">
        <v>23</v>
      </c>
      <c r="M23" s="59">
        <v>24</v>
      </c>
    </row>
    <row r="24" spans="1:13" ht="15.75" thickBot="1" x14ac:dyDescent="0.3">
      <c r="A24" s="54"/>
      <c r="B24" s="46" t="s">
        <v>15</v>
      </c>
      <c r="C24" s="48"/>
      <c r="D24" s="46" t="s">
        <v>16</v>
      </c>
      <c r="E24" s="48"/>
      <c r="F24" s="46" t="s">
        <v>15</v>
      </c>
      <c r="G24" s="48"/>
      <c r="H24" s="46" t="s">
        <v>16</v>
      </c>
      <c r="I24" s="48"/>
      <c r="J24" s="69"/>
      <c r="K24" s="70"/>
      <c r="L24" s="71" t="s">
        <v>17</v>
      </c>
      <c r="M24" s="71" t="s">
        <v>14</v>
      </c>
    </row>
    <row r="25" spans="1:13" x14ac:dyDescent="0.25">
      <c r="A25" s="54"/>
      <c r="B25" s="43">
        <v>13</v>
      </c>
      <c r="C25" s="43">
        <f>B25+1</f>
        <v>14</v>
      </c>
      <c r="D25" s="43">
        <f t="shared" ref="D25:K25" si="3">C25+1</f>
        <v>15</v>
      </c>
      <c r="E25" s="43">
        <f t="shared" si="3"/>
        <v>16</v>
      </c>
      <c r="F25" s="43">
        <f t="shared" si="3"/>
        <v>17</v>
      </c>
      <c r="G25" s="43">
        <f t="shared" si="3"/>
        <v>18</v>
      </c>
      <c r="H25" s="43">
        <f t="shared" si="3"/>
        <v>19</v>
      </c>
      <c r="I25" s="43">
        <f t="shared" si="3"/>
        <v>20</v>
      </c>
      <c r="J25" s="43">
        <f t="shared" si="3"/>
        <v>21</v>
      </c>
      <c r="K25" s="43">
        <f t="shared" si="3"/>
        <v>22</v>
      </c>
      <c r="L25" s="71"/>
      <c r="M25" s="71"/>
    </row>
    <row r="26" spans="1:13" ht="30.75" thickBot="1" x14ac:dyDescent="0.3">
      <c r="A26" s="55"/>
      <c r="B26" s="51" t="s">
        <v>6</v>
      </c>
      <c r="C26" s="51" t="s">
        <v>7</v>
      </c>
      <c r="D26" s="51" t="s">
        <v>6</v>
      </c>
      <c r="E26" s="51" t="s">
        <v>7</v>
      </c>
      <c r="F26" s="51" t="s">
        <v>6</v>
      </c>
      <c r="G26" s="51" t="s">
        <v>7</v>
      </c>
      <c r="H26" s="51" t="s">
        <v>6</v>
      </c>
      <c r="I26" s="51" t="s">
        <v>7</v>
      </c>
      <c r="J26" s="51" t="s">
        <v>6</v>
      </c>
      <c r="K26" s="60" t="s">
        <v>7</v>
      </c>
      <c r="L26" s="72"/>
      <c r="M26" s="72"/>
    </row>
    <row r="27" spans="1:13" x14ac:dyDescent="0.25">
      <c r="A27" s="7" t="s">
        <v>9</v>
      </c>
      <c r="B27" s="9">
        <v>245613</v>
      </c>
      <c r="C27" s="9">
        <v>28363</v>
      </c>
      <c r="D27" s="9">
        <v>74705</v>
      </c>
      <c r="E27" s="9">
        <v>22225</v>
      </c>
      <c r="F27" s="9">
        <v>8850</v>
      </c>
      <c r="G27" s="9">
        <v>2705</v>
      </c>
      <c r="H27" s="9">
        <v>1513</v>
      </c>
      <c r="I27" s="9">
        <v>5</v>
      </c>
      <c r="J27" s="9">
        <v>6515</v>
      </c>
      <c r="K27" s="9">
        <v>0</v>
      </c>
      <c r="L27" s="9">
        <v>0</v>
      </c>
      <c r="M27" s="8">
        <f>B27-C27+D27-E27+F27-G27+H27-I27+J27-K27</f>
        <v>283898</v>
      </c>
    </row>
    <row r="28" spans="1:13" x14ac:dyDescent="0.25">
      <c r="A28" s="10" t="str">
        <f>A11</f>
        <v>2009</v>
      </c>
      <c r="B28" s="9">
        <v>21839</v>
      </c>
      <c r="C28" s="9">
        <v>0</v>
      </c>
      <c r="D28" s="9">
        <v>11132</v>
      </c>
      <c r="E28" s="9">
        <v>-2</v>
      </c>
      <c r="F28" s="9">
        <v>285</v>
      </c>
      <c r="G28" s="9">
        <v>0</v>
      </c>
      <c r="H28" s="9">
        <v>235</v>
      </c>
      <c r="I28" s="9">
        <v>0</v>
      </c>
      <c r="J28" s="9">
        <v>876</v>
      </c>
      <c r="K28" s="9">
        <v>0</v>
      </c>
      <c r="L28" s="9">
        <v>0</v>
      </c>
      <c r="M28" s="9">
        <f t="shared" ref="M28:M37" si="4">B28-C28+D28-E28+F28-G28+H28-I28+J28-K28</f>
        <v>34369</v>
      </c>
    </row>
    <row r="29" spans="1:13" x14ac:dyDescent="0.25">
      <c r="A29" s="10" t="str">
        <f t="shared" ref="A29:A37" si="5">A12</f>
        <v>2010</v>
      </c>
      <c r="B29" s="9">
        <v>25211</v>
      </c>
      <c r="C29" s="9">
        <v>-296</v>
      </c>
      <c r="D29" s="9">
        <v>10521</v>
      </c>
      <c r="E29" s="9">
        <v>31</v>
      </c>
      <c r="F29" s="9">
        <v>328</v>
      </c>
      <c r="G29" s="9">
        <v>8</v>
      </c>
      <c r="H29" s="9">
        <v>251</v>
      </c>
      <c r="I29" s="9">
        <v>3</v>
      </c>
      <c r="J29" s="9">
        <v>968</v>
      </c>
      <c r="K29" s="9">
        <v>0</v>
      </c>
      <c r="L29" s="9">
        <v>1204</v>
      </c>
      <c r="M29" s="9">
        <f t="shared" si="4"/>
        <v>37533</v>
      </c>
    </row>
    <row r="30" spans="1:13" x14ac:dyDescent="0.25">
      <c r="A30" s="10" t="str">
        <f t="shared" si="5"/>
        <v>2011</v>
      </c>
      <c r="B30" s="9">
        <v>32109</v>
      </c>
      <c r="C30" s="9">
        <v>0</v>
      </c>
      <c r="D30" s="9">
        <v>12013</v>
      </c>
      <c r="E30" s="9">
        <v>476</v>
      </c>
      <c r="F30" s="9">
        <v>1142</v>
      </c>
      <c r="G30" s="9">
        <v>0</v>
      </c>
      <c r="H30" s="9">
        <v>414</v>
      </c>
      <c r="I30" s="9">
        <v>53</v>
      </c>
      <c r="J30" s="9">
        <v>1081</v>
      </c>
      <c r="K30" s="9">
        <v>0</v>
      </c>
      <c r="L30" s="9">
        <v>0</v>
      </c>
      <c r="M30" s="9">
        <f t="shared" si="4"/>
        <v>46230</v>
      </c>
    </row>
    <row r="31" spans="1:13" x14ac:dyDescent="0.25">
      <c r="A31" s="10" t="str">
        <f t="shared" si="5"/>
        <v>2012</v>
      </c>
      <c r="B31" s="9">
        <v>45744</v>
      </c>
      <c r="C31" s="9">
        <v>2074</v>
      </c>
      <c r="D31" s="9">
        <v>15184</v>
      </c>
      <c r="E31" s="9">
        <v>473</v>
      </c>
      <c r="F31" s="9">
        <v>774</v>
      </c>
      <c r="G31" s="9">
        <v>0</v>
      </c>
      <c r="H31" s="9">
        <v>809</v>
      </c>
      <c r="I31" s="9">
        <v>52</v>
      </c>
      <c r="J31" s="9">
        <v>1348</v>
      </c>
      <c r="K31" s="9">
        <v>0</v>
      </c>
      <c r="L31" s="9">
        <v>0</v>
      </c>
      <c r="M31" s="9">
        <f t="shared" si="4"/>
        <v>61260</v>
      </c>
    </row>
    <row r="32" spans="1:13" x14ac:dyDescent="0.25">
      <c r="A32" s="10" t="str">
        <f t="shared" si="5"/>
        <v>2013</v>
      </c>
      <c r="B32" s="9">
        <v>35967</v>
      </c>
      <c r="C32" s="9">
        <v>798</v>
      </c>
      <c r="D32" s="9">
        <v>16645</v>
      </c>
      <c r="E32" s="9">
        <v>288</v>
      </c>
      <c r="F32" s="9">
        <v>584</v>
      </c>
      <c r="G32" s="9">
        <v>6</v>
      </c>
      <c r="H32" s="9">
        <v>1204</v>
      </c>
      <c r="I32" s="9">
        <v>31</v>
      </c>
      <c r="J32" s="9">
        <v>659</v>
      </c>
      <c r="K32" s="9">
        <v>0</v>
      </c>
      <c r="L32" s="9">
        <v>0</v>
      </c>
      <c r="M32" s="9">
        <f t="shared" si="4"/>
        <v>53936</v>
      </c>
    </row>
    <row r="33" spans="1:13" x14ac:dyDescent="0.25">
      <c r="A33" s="10" t="str">
        <f t="shared" si="5"/>
        <v>2014</v>
      </c>
      <c r="B33" s="9">
        <v>61657</v>
      </c>
      <c r="C33" s="9">
        <v>1542</v>
      </c>
      <c r="D33" s="9">
        <v>24888</v>
      </c>
      <c r="E33" s="9">
        <v>422</v>
      </c>
      <c r="F33" s="9">
        <v>1388</v>
      </c>
      <c r="G33" s="9">
        <v>0</v>
      </c>
      <c r="H33" s="9">
        <v>1972</v>
      </c>
      <c r="I33" s="9">
        <v>43</v>
      </c>
      <c r="J33" s="9">
        <v>1055</v>
      </c>
      <c r="K33" s="9">
        <v>0</v>
      </c>
      <c r="L33" s="9">
        <v>0</v>
      </c>
      <c r="M33" s="9">
        <f t="shared" si="4"/>
        <v>88953</v>
      </c>
    </row>
    <row r="34" spans="1:13" x14ac:dyDescent="0.25">
      <c r="A34" s="10" t="str">
        <f t="shared" si="5"/>
        <v>2015</v>
      </c>
      <c r="B34" s="9">
        <v>62363</v>
      </c>
      <c r="C34" s="9">
        <v>1668</v>
      </c>
      <c r="D34" s="9">
        <v>32363</v>
      </c>
      <c r="E34" s="9">
        <v>1257</v>
      </c>
      <c r="F34" s="9">
        <v>1510</v>
      </c>
      <c r="G34" s="9">
        <v>45</v>
      </c>
      <c r="H34" s="9">
        <v>2924</v>
      </c>
      <c r="I34" s="9">
        <v>119</v>
      </c>
      <c r="J34" s="9">
        <v>1270</v>
      </c>
      <c r="K34" s="9">
        <v>0</v>
      </c>
      <c r="L34" s="9">
        <v>0</v>
      </c>
      <c r="M34" s="9">
        <f t="shared" si="4"/>
        <v>97341</v>
      </c>
    </row>
    <row r="35" spans="1:13" x14ac:dyDescent="0.25">
      <c r="A35" s="10" t="str">
        <f t="shared" si="5"/>
        <v>2016</v>
      </c>
      <c r="B35" s="9">
        <v>65789</v>
      </c>
      <c r="C35" s="9">
        <v>2112</v>
      </c>
      <c r="D35" s="9">
        <v>46120</v>
      </c>
      <c r="E35" s="9">
        <v>2516</v>
      </c>
      <c r="F35" s="9">
        <v>843</v>
      </c>
      <c r="G35" s="9">
        <v>83</v>
      </c>
      <c r="H35" s="9">
        <v>4437</v>
      </c>
      <c r="I35" s="9">
        <v>199</v>
      </c>
      <c r="J35" s="9">
        <v>2285</v>
      </c>
      <c r="K35" s="9">
        <v>0</v>
      </c>
      <c r="L35" s="9">
        <v>0</v>
      </c>
      <c r="M35" s="9">
        <f t="shared" si="4"/>
        <v>114564</v>
      </c>
    </row>
    <row r="36" spans="1:13" x14ac:dyDescent="0.25">
      <c r="A36" s="10" t="str">
        <f t="shared" si="5"/>
        <v>2017</v>
      </c>
      <c r="B36" s="9">
        <v>44378</v>
      </c>
      <c r="C36" s="9">
        <v>1263</v>
      </c>
      <c r="D36" s="9">
        <v>85480</v>
      </c>
      <c r="E36" s="9">
        <v>5944</v>
      </c>
      <c r="F36" s="9">
        <v>834</v>
      </c>
      <c r="G36" s="9">
        <v>74</v>
      </c>
      <c r="H36" s="9">
        <v>6162</v>
      </c>
      <c r="I36" s="9">
        <v>548</v>
      </c>
      <c r="J36" s="9">
        <v>2640</v>
      </c>
      <c r="K36" s="9">
        <v>0</v>
      </c>
      <c r="L36" s="9">
        <v>0</v>
      </c>
      <c r="M36" s="9">
        <f t="shared" si="4"/>
        <v>131665</v>
      </c>
    </row>
    <row r="37" spans="1:13" ht="15.75" thickBot="1" x14ac:dyDescent="0.3">
      <c r="A37" s="11" t="str">
        <f t="shared" si="5"/>
        <v>2018</v>
      </c>
      <c r="B37" s="9">
        <v>16442</v>
      </c>
      <c r="C37" s="9">
        <v>401</v>
      </c>
      <c r="D37" s="9">
        <v>122104</v>
      </c>
      <c r="E37" s="9">
        <v>7108</v>
      </c>
      <c r="F37" s="9">
        <v>56</v>
      </c>
      <c r="G37" s="9">
        <v>4</v>
      </c>
      <c r="H37" s="9">
        <v>13239</v>
      </c>
      <c r="I37" s="9">
        <v>675</v>
      </c>
      <c r="J37" s="9">
        <v>3516</v>
      </c>
      <c r="K37" s="9">
        <v>0</v>
      </c>
      <c r="L37" s="9">
        <v>0</v>
      </c>
      <c r="M37" s="12">
        <f t="shared" si="4"/>
        <v>147169</v>
      </c>
    </row>
    <row r="38" spans="1:13" ht="15.75" thickBot="1" x14ac:dyDescent="0.3">
      <c r="A38" s="13" t="s">
        <v>10</v>
      </c>
      <c r="B38" s="14">
        <f>SUM(B27:B37)</f>
        <v>657112</v>
      </c>
      <c r="C38" s="14">
        <f t="shared" ref="C38:M38" si="6">SUM(C27:C37)</f>
        <v>37925</v>
      </c>
      <c r="D38" s="14">
        <f t="shared" si="6"/>
        <v>451155</v>
      </c>
      <c r="E38" s="14">
        <f t="shared" si="6"/>
        <v>40738</v>
      </c>
      <c r="F38" s="14">
        <f t="shared" si="6"/>
        <v>16594</v>
      </c>
      <c r="G38" s="14">
        <f t="shared" si="6"/>
        <v>2925</v>
      </c>
      <c r="H38" s="14">
        <f t="shared" si="6"/>
        <v>33160</v>
      </c>
      <c r="I38" s="14">
        <f t="shared" si="6"/>
        <v>1728</v>
      </c>
      <c r="J38" s="14">
        <f t="shared" si="6"/>
        <v>22213</v>
      </c>
      <c r="K38" s="14">
        <f t="shared" si="6"/>
        <v>0</v>
      </c>
      <c r="L38" s="14">
        <f t="shared" si="6"/>
        <v>1204</v>
      </c>
      <c r="M38" s="14">
        <f t="shared" si="6"/>
        <v>1096918</v>
      </c>
    </row>
    <row r="39" spans="1:13" ht="15.75" thickBot="1" x14ac:dyDescent="0.3">
      <c r="A39" s="5"/>
      <c r="B39" s="6"/>
      <c r="C39" s="6"/>
      <c r="D39" s="6"/>
      <c r="E39" s="6"/>
      <c r="F39" s="6"/>
      <c r="G39" s="6"/>
      <c r="H39" s="6"/>
      <c r="I39" s="6"/>
      <c r="J39" s="5"/>
      <c r="K39" s="6"/>
      <c r="L39" s="6"/>
      <c r="M39" s="4"/>
    </row>
    <row r="40" spans="1:13" x14ac:dyDescent="0.25">
      <c r="A40" s="18"/>
      <c r="B40" s="53"/>
      <c r="C40" s="63"/>
      <c r="D40" s="64"/>
      <c r="E40" s="67" t="s">
        <v>19</v>
      </c>
      <c r="F40" s="73"/>
      <c r="G40" s="68"/>
      <c r="H40" s="53"/>
      <c r="I40" s="63"/>
      <c r="J40" s="59">
        <v>34</v>
      </c>
      <c r="K40" s="67" t="s">
        <v>22</v>
      </c>
      <c r="L40" s="68"/>
      <c r="M40" s="4"/>
    </row>
    <row r="41" spans="1:13" ht="15.75" thickBot="1" x14ac:dyDescent="0.3">
      <c r="A41" s="54"/>
      <c r="B41" s="65" t="s">
        <v>18</v>
      </c>
      <c r="C41" s="49"/>
      <c r="D41" s="50"/>
      <c r="E41" s="69"/>
      <c r="F41" s="74"/>
      <c r="G41" s="70"/>
      <c r="H41" s="65" t="s">
        <v>20</v>
      </c>
      <c r="I41" s="50"/>
      <c r="J41" s="71" t="s">
        <v>21</v>
      </c>
      <c r="K41" s="69"/>
      <c r="L41" s="70"/>
      <c r="M41" s="4"/>
    </row>
    <row r="42" spans="1:13" x14ac:dyDescent="0.25">
      <c r="A42" s="54"/>
      <c r="B42" s="43">
        <v>26</v>
      </c>
      <c r="C42" s="43">
        <f>B42+1</f>
        <v>27</v>
      </c>
      <c r="D42" s="43">
        <f t="shared" ref="D42:I42" si="7">C42+1</f>
        <v>28</v>
      </c>
      <c r="E42" s="43">
        <f t="shared" si="7"/>
        <v>29</v>
      </c>
      <c r="F42" s="43">
        <f t="shared" si="7"/>
        <v>30</v>
      </c>
      <c r="G42" s="43">
        <f t="shared" si="7"/>
        <v>31</v>
      </c>
      <c r="H42" s="43">
        <f t="shared" si="7"/>
        <v>32</v>
      </c>
      <c r="I42" s="43">
        <f t="shared" si="7"/>
        <v>33</v>
      </c>
      <c r="J42" s="71"/>
      <c r="K42" s="59">
        <v>35</v>
      </c>
      <c r="L42" s="59">
        <v>36</v>
      </c>
      <c r="M42" s="4"/>
    </row>
    <row r="43" spans="1:13" ht="45.75" thickBot="1" x14ac:dyDescent="0.3">
      <c r="A43" s="55"/>
      <c r="B43" s="51" t="s">
        <v>6</v>
      </c>
      <c r="C43" s="51" t="s">
        <v>7</v>
      </c>
      <c r="D43" s="51" t="s">
        <v>8</v>
      </c>
      <c r="E43" s="51" t="s">
        <v>6</v>
      </c>
      <c r="F43" s="51" t="s">
        <v>7</v>
      </c>
      <c r="G43" s="51" t="s">
        <v>8</v>
      </c>
      <c r="H43" s="51" t="s">
        <v>23</v>
      </c>
      <c r="I43" s="51" t="s">
        <v>24</v>
      </c>
      <c r="J43" s="72"/>
      <c r="K43" s="51" t="s">
        <v>11</v>
      </c>
      <c r="L43" s="51" t="s">
        <v>25</v>
      </c>
      <c r="M43" s="4"/>
    </row>
    <row r="44" spans="1:13" x14ac:dyDescent="0.25">
      <c r="A44" s="7" t="s">
        <v>9</v>
      </c>
      <c r="B44" s="61" t="s">
        <v>32</v>
      </c>
      <c r="C44" s="61" t="s">
        <v>32</v>
      </c>
      <c r="D44" s="61" t="s">
        <v>32</v>
      </c>
      <c r="E44" s="61" t="s">
        <v>32</v>
      </c>
      <c r="F44" s="61" t="s">
        <v>32</v>
      </c>
      <c r="G44" s="61" t="s">
        <v>32</v>
      </c>
      <c r="H44" s="9">
        <v>36225</v>
      </c>
      <c r="I44" s="9">
        <v>0</v>
      </c>
      <c r="J44" s="61" t="s">
        <v>32</v>
      </c>
      <c r="K44" s="8">
        <f>B27-C27+D27-E27-H44</f>
        <v>233505</v>
      </c>
      <c r="L44" s="8">
        <f>F27-G27+H27-I27+J27-K27-I44</f>
        <v>14168</v>
      </c>
      <c r="M44" s="4"/>
    </row>
    <row r="45" spans="1:13" x14ac:dyDescent="0.25">
      <c r="A45" s="10" t="str">
        <f>A28</f>
        <v>2009</v>
      </c>
      <c r="B45" s="9">
        <f>E11+G11+I11+B28+D28+F28+H28+J28</f>
        <v>151969</v>
      </c>
      <c r="C45" s="9">
        <f>F11+H11+J11+C28+E28+G28+I28+K28</f>
        <v>243</v>
      </c>
      <c r="D45" s="9">
        <f>B45-C45</f>
        <v>151726</v>
      </c>
      <c r="E45" s="19">
        <f t="shared" ref="E45:E54" si="8">IFERROR(B45/B11*100,"")</f>
        <v>67.257205070103382</v>
      </c>
      <c r="F45" s="19">
        <f t="shared" ref="F45:F54" si="9">IFERROR(C45/C11*100,"")</f>
        <v>5.7216858959265364</v>
      </c>
      <c r="G45" s="19">
        <f t="shared" ref="G45:G54" si="10">IFERROR(D45/D11*100,"")</f>
        <v>68.435984754516127</v>
      </c>
      <c r="H45" s="9">
        <v>4368</v>
      </c>
      <c r="I45" s="9">
        <v>0</v>
      </c>
      <c r="J45" s="22"/>
      <c r="K45" s="9">
        <f t="shared" ref="K45:K54" si="11">B28-C28+D28-E28-H45</f>
        <v>28605</v>
      </c>
      <c r="L45" s="9">
        <f t="shared" ref="L45:L54" si="12">F28-G28+H28-I28+J28-K28-I45</f>
        <v>1396</v>
      </c>
      <c r="M45" s="4"/>
    </row>
    <row r="46" spans="1:13" x14ac:dyDescent="0.25">
      <c r="A46" s="10" t="str">
        <f t="shared" ref="A46:A54" si="13">A29</f>
        <v>2010</v>
      </c>
      <c r="B46" s="9">
        <f t="shared" ref="B46:C54" si="14">E12+G12+I12+B29+D29+F29+H29+J29</f>
        <v>112980</v>
      </c>
      <c r="C46" s="9">
        <f t="shared" si="14"/>
        <v>575</v>
      </c>
      <c r="D46" s="9">
        <f t="shared" ref="D46:D54" si="15">B46-C46</f>
        <v>112405</v>
      </c>
      <c r="E46" s="19">
        <f t="shared" si="8"/>
        <v>52.358156110536981</v>
      </c>
      <c r="F46" s="19">
        <f t="shared" si="9"/>
        <v>21.209885651051273</v>
      </c>
      <c r="G46" s="19">
        <f t="shared" si="10"/>
        <v>52.754467973267246</v>
      </c>
      <c r="H46" s="9">
        <v>6111</v>
      </c>
      <c r="I46" s="9">
        <v>0</v>
      </c>
      <c r="J46" s="22"/>
      <c r="K46" s="9">
        <f t="shared" si="11"/>
        <v>29886</v>
      </c>
      <c r="L46" s="9">
        <f t="shared" si="12"/>
        <v>1536</v>
      </c>
      <c r="M46" s="4"/>
    </row>
    <row r="47" spans="1:13" x14ac:dyDescent="0.25">
      <c r="A47" s="10" t="str">
        <f t="shared" si="13"/>
        <v>2011</v>
      </c>
      <c r="B47" s="9">
        <f t="shared" si="14"/>
        <v>148215</v>
      </c>
      <c r="C47" s="9">
        <f t="shared" si="14"/>
        <v>4835</v>
      </c>
      <c r="D47" s="9">
        <f t="shared" si="15"/>
        <v>143380</v>
      </c>
      <c r="E47" s="19">
        <f t="shared" si="8"/>
        <v>71.806809813573111</v>
      </c>
      <c r="F47" s="19">
        <f t="shared" si="9"/>
        <v>130.07801990852838</v>
      </c>
      <c r="G47" s="19">
        <f t="shared" si="10"/>
        <v>70.738217286411327</v>
      </c>
      <c r="H47" s="9">
        <v>6504</v>
      </c>
      <c r="I47" s="9">
        <v>0</v>
      </c>
      <c r="J47" s="22"/>
      <c r="K47" s="9">
        <f t="shared" si="11"/>
        <v>37142</v>
      </c>
      <c r="L47" s="9">
        <f t="shared" si="12"/>
        <v>2584</v>
      </c>
      <c r="M47" s="4"/>
    </row>
    <row r="48" spans="1:13" x14ac:dyDescent="0.25">
      <c r="A48" s="10" t="str">
        <f t="shared" si="13"/>
        <v>2012</v>
      </c>
      <c r="B48" s="9">
        <f t="shared" si="14"/>
        <v>168129</v>
      </c>
      <c r="C48" s="9">
        <f t="shared" si="14"/>
        <v>6736</v>
      </c>
      <c r="D48" s="9">
        <f t="shared" si="15"/>
        <v>161393</v>
      </c>
      <c r="E48" s="19">
        <f t="shared" si="8"/>
        <v>71.518386966416401</v>
      </c>
      <c r="F48" s="19">
        <f t="shared" si="9"/>
        <v>119.15796921988324</v>
      </c>
      <c r="G48" s="19">
        <f t="shared" si="10"/>
        <v>70.344590118204962</v>
      </c>
      <c r="H48" s="9">
        <v>5122</v>
      </c>
      <c r="I48" s="9">
        <v>0</v>
      </c>
      <c r="J48" s="22"/>
      <c r="K48" s="9">
        <f t="shared" si="11"/>
        <v>53259</v>
      </c>
      <c r="L48" s="9">
        <f t="shared" si="12"/>
        <v>2879</v>
      </c>
      <c r="M48" s="4"/>
    </row>
    <row r="49" spans="1:13" x14ac:dyDescent="0.25">
      <c r="A49" s="10" t="str">
        <f t="shared" si="13"/>
        <v>2013</v>
      </c>
      <c r="B49" s="9">
        <f t="shared" si="14"/>
        <v>137429</v>
      </c>
      <c r="C49" s="9">
        <f t="shared" si="14"/>
        <v>5833</v>
      </c>
      <c r="D49" s="9">
        <f t="shared" si="15"/>
        <v>131596</v>
      </c>
      <c r="E49" s="19">
        <f t="shared" si="8"/>
        <v>50.830349745532011</v>
      </c>
      <c r="F49" s="19">
        <f t="shared" si="9"/>
        <v>61.829552681789266</v>
      </c>
      <c r="G49" s="19">
        <f t="shared" si="10"/>
        <v>50.432676462247159</v>
      </c>
      <c r="H49" s="9">
        <v>361</v>
      </c>
      <c r="I49" s="9">
        <v>0</v>
      </c>
      <c r="J49" s="22"/>
      <c r="K49" s="9">
        <f t="shared" si="11"/>
        <v>51165</v>
      </c>
      <c r="L49" s="9">
        <f t="shared" si="12"/>
        <v>2410</v>
      </c>
      <c r="M49" s="4"/>
    </row>
    <row r="50" spans="1:13" x14ac:dyDescent="0.25">
      <c r="A50" s="10" t="str">
        <f t="shared" si="13"/>
        <v>2014</v>
      </c>
      <c r="B50" s="9">
        <f t="shared" si="14"/>
        <v>194412</v>
      </c>
      <c r="C50" s="9">
        <f t="shared" si="14"/>
        <v>7187</v>
      </c>
      <c r="D50" s="9">
        <f t="shared" si="15"/>
        <v>187225</v>
      </c>
      <c r="E50" s="19">
        <f t="shared" si="8"/>
        <v>69.751471902009527</v>
      </c>
      <c r="F50" s="19">
        <f t="shared" si="9"/>
        <v>58.871231979030149</v>
      </c>
      <c r="G50" s="19">
        <f t="shared" si="10"/>
        <v>70.249856479796478</v>
      </c>
      <c r="H50" s="9">
        <v>1567</v>
      </c>
      <c r="I50" s="9">
        <v>0</v>
      </c>
      <c r="J50" s="22"/>
      <c r="K50" s="9">
        <f t="shared" si="11"/>
        <v>83014</v>
      </c>
      <c r="L50" s="9">
        <f t="shared" si="12"/>
        <v>4372</v>
      </c>
      <c r="M50" s="4"/>
    </row>
    <row r="51" spans="1:13" x14ac:dyDescent="0.25">
      <c r="A51" s="10" t="str">
        <f t="shared" si="13"/>
        <v>2015</v>
      </c>
      <c r="B51" s="9">
        <f t="shared" si="14"/>
        <v>180129</v>
      </c>
      <c r="C51" s="9">
        <f t="shared" si="14"/>
        <v>12084</v>
      </c>
      <c r="D51" s="9">
        <f t="shared" si="15"/>
        <v>168045</v>
      </c>
      <c r="E51" s="19">
        <f t="shared" si="8"/>
        <v>67.689168470418466</v>
      </c>
      <c r="F51" s="19">
        <f t="shared" si="9"/>
        <v>101.5632879475542</v>
      </c>
      <c r="G51" s="19">
        <f t="shared" si="10"/>
        <v>66.103755103967515</v>
      </c>
      <c r="H51" s="9">
        <v>263</v>
      </c>
      <c r="I51" s="9">
        <v>0</v>
      </c>
      <c r="J51" s="22"/>
      <c r="K51" s="9">
        <f t="shared" si="11"/>
        <v>91538</v>
      </c>
      <c r="L51" s="9">
        <f t="shared" si="12"/>
        <v>5540</v>
      </c>
      <c r="M51" s="4"/>
    </row>
    <row r="52" spans="1:13" x14ac:dyDescent="0.25">
      <c r="A52" s="10" t="str">
        <f t="shared" si="13"/>
        <v>2016</v>
      </c>
      <c r="B52" s="9">
        <f t="shared" si="14"/>
        <v>176550</v>
      </c>
      <c r="C52" s="9">
        <f t="shared" si="14"/>
        <v>16077</v>
      </c>
      <c r="D52" s="9">
        <f t="shared" si="15"/>
        <v>160473</v>
      </c>
      <c r="E52" s="19">
        <f t="shared" si="8"/>
        <v>70.085666875739363</v>
      </c>
      <c r="F52" s="19">
        <f t="shared" si="9"/>
        <v>106.46314813588505</v>
      </c>
      <c r="G52" s="19">
        <f t="shared" si="10"/>
        <v>67.765883321720395</v>
      </c>
      <c r="H52" s="9">
        <v>1102</v>
      </c>
      <c r="I52" s="9">
        <v>0</v>
      </c>
      <c r="J52" s="22"/>
      <c r="K52" s="9">
        <f t="shared" si="11"/>
        <v>106179</v>
      </c>
      <c r="L52" s="9">
        <f t="shared" si="12"/>
        <v>7283</v>
      </c>
      <c r="M52" s="4"/>
    </row>
    <row r="53" spans="1:13" x14ac:dyDescent="0.25">
      <c r="A53" s="10" t="str">
        <f t="shared" si="13"/>
        <v>2017</v>
      </c>
      <c r="B53" s="9">
        <f t="shared" si="14"/>
        <v>157543</v>
      </c>
      <c r="C53" s="9">
        <f t="shared" si="14"/>
        <v>8432</v>
      </c>
      <c r="D53" s="9">
        <f t="shared" si="15"/>
        <v>149111</v>
      </c>
      <c r="E53" s="19">
        <f t="shared" si="8"/>
        <v>65.298737902306598</v>
      </c>
      <c r="F53" s="19">
        <f t="shared" si="9"/>
        <v>54.162384378211712</v>
      </c>
      <c r="G53" s="19">
        <f t="shared" si="10"/>
        <v>66.066894996388953</v>
      </c>
      <c r="H53" s="9">
        <v>337</v>
      </c>
      <c r="I53" s="9">
        <v>0</v>
      </c>
      <c r="J53" s="22"/>
      <c r="K53" s="9">
        <f t="shared" si="11"/>
        <v>122314</v>
      </c>
      <c r="L53" s="9">
        <f t="shared" si="12"/>
        <v>9014</v>
      </c>
      <c r="M53" s="4"/>
    </row>
    <row r="54" spans="1:13" ht="15.75" thickBot="1" x14ac:dyDescent="0.3">
      <c r="A54" s="11" t="str">
        <f t="shared" si="13"/>
        <v>2018</v>
      </c>
      <c r="B54" s="9">
        <f t="shared" si="14"/>
        <v>159538</v>
      </c>
      <c r="C54" s="9">
        <f t="shared" si="14"/>
        <v>8301</v>
      </c>
      <c r="D54" s="9">
        <f t="shared" si="15"/>
        <v>151237</v>
      </c>
      <c r="E54" s="23">
        <f t="shared" si="8"/>
        <v>66.661652564504337</v>
      </c>
      <c r="F54" s="23">
        <f t="shared" si="9"/>
        <v>62.366641622839971</v>
      </c>
      <c r="G54" s="23">
        <f t="shared" si="10"/>
        <v>66.914585315133962</v>
      </c>
      <c r="H54" s="9">
        <v>209</v>
      </c>
      <c r="I54" s="12">
        <v>0</v>
      </c>
      <c r="J54" s="20"/>
      <c r="K54" s="12">
        <f t="shared" si="11"/>
        <v>130828</v>
      </c>
      <c r="L54" s="12">
        <f t="shared" si="12"/>
        <v>16132</v>
      </c>
      <c r="M54" s="4"/>
    </row>
    <row r="55" spans="1:13" ht="15.75" thickBot="1" x14ac:dyDescent="0.3">
      <c r="A55" s="13" t="s">
        <v>10</v>
      </c>
      <c r="B55" s="62" t="s">
        <v>32</v>
      </c>
      <c r="C55" s="62" t="s">
        <v>32</v>
      </c>
      <c r="D55" s="62" t="s">
        <v>32</v>
      </c>
      <c r="E55" s="62" t="s">
        <v>32</v>
      </c>
      <c r="F55" s="62" t="s">
        <v>32</v>
      </c>
      <c r="G55" s="62" t="s">
        <v>32</v>
      </c>
      <c r="H55" s="14">
        <f>SUM(H44:H54)</f>
        <v>62169</v>
      </c>
      <c r="I55" s="14">
        <f>SUM(I45:I54)</f>
        <v>0</v>
      </c>
      <c r="J55" s="62" t="s">
        <v>32</v>
      </c>
      <c r="K55" s="14">
        <f>SUM(K44:K54)</f>
        <v>967435</v>
      </c>
      <c r="L55" s="14">
        <f>SUM(L44:L54)</f>
        <v>67314</v>
      </c>
      <c r="M55" s="4"/>
    </row>
    <row r="57" spans="1:13" ht="16.5" thickBot="1" x14ac:dyDescent="0.3">
      <c r="A57" s="44" t="s">
        <v>36</v>
      </c>
      <c r="B57" s="2"/>
      <c r="C57" s="2"/>
      <c r="D57" s="2"/>
      <c r="E57" s="2"/>
      <c r="F57" s="2"/>
      <c r="G57" s="2"/>
      <c r="H57" s="2"/>
      <c r="I57" s="2"/>
      <c r="J57" s="2"/>
      <c r="K57" s="2"/>
      <c r="L57" s="2"/>
      <c r="M57" s="2"/>
    </row>
    <row r="58" spans="1:13" ht="15.75" thickBot="1" x14ac:dyDescent="0.3">
      <c r="A58" s="75" t="s">
        <v>26</v>
      </c>
      <c r="B58" s="25" t="s">
        <v>27</v>
      </c>
      <c r="C58" s="26"/>
      <c r="D58" s="26"/>
      <c r="E58" s="26"/>
      <c r="F58" s="26"/>
      <c r="G58" s="26"/>
      <c r="H58" s="26"/>
      <c r="I58" s="26"/>
      <c r="J58" s="26"/>
      <c r="K58" s="27"/>
      <c r="L58" s="25" t="s">
        <v>28</v>
      </c>
      <c r="M58" s="27"/>
    </row>
    <row r="59" spans="1:13" x14ac:dyDescent="0.25">
      <c r="A59" s="76"/>
      <c r="B59" s="28">
        <v>1</v>
      </c>
      <c r="C59" s="28">
        <v>2</v>
      </c>
      <c r="D59" s="28">
        <v>3</v>
      </c>
      <c r="E59" s="28">
        <v>4</v>
      </c>
      <c r="F59" s="28">
        <v>5</v>
      </c>
      <c r="G59" s="28">
        <v>6</v>
      </c>
      <c r="H59" s="28">
        <v>7</v>
      </c>
      <c r="I59" s="28">
        <v>8</v>
      </c>
      <c r="J59" s="28">
        <v>9</v>
      </c>
      <c r="K59" s="28">
        <v>10</v>
      </c>
      <c r="L59" s="28">
        <v>11</v>
      </c>
      <c r="M59" s="28">
        <v>12</v>
      </c>
    </row>
    <row r="60" spans="1:13" x14ac:dyDescent="0.25">
      <c r="A60" s="77"/>
      <c r="B60" s="29" t="str">
        <f>A62</f>
        <v>2009</v>
      </c>
      <c r="C60" s="29">
        <f>B60+1</f>
        <v>2010</v>
      </c>
      <c r="D60" s="29">
        <f t="shared" ref="D60:K60" si="16">C60+1</f>
        <v>2011</v>
      </c>
      <c r="E60" s="29">
        <f t="shared" si="16"/>
        <v>2012</v>
      </c>
      <c r="F60" s="29">
        <f t="shared" si="16"/>
        <v>2013</v>
      </c>
      <c r="G60" s="29">
        <f t="shared" si="16"/>
        <v>2014</v>
      </c>
      <c r="H60" s="29">
        <f t="shared" si="16"/>
        <v>2015</v>
      </c>
      <c r="I60" s="29">
        <f t="shared" si="16"/>
        <v>2016</v>
      </c>
      <c r="J60" s="29">
        <f t="shared" si="16"/>
        <v>2017</v>
      </c>
      <c r="K60" s="29">
        <f t="shared" si="16"/>
        <v>2018</v>
      </c>
      <c r="L60" s="29" t="s">
        <v>30</v>
      </c>
      <c r="M60" s="29" t="s">
        <v>31</v>
      </c>
    </row>
    <row r="61" spans="1:13" x14ac:dyDescent="0.25">
      <c r="A61" s="30" t="s">
        <v>9</v>
      </c>
      <c r="B61" s="31">
        <v>1278997</v>
      </c>
      <c r="C61" s="31">
        <v>1278540</v>
      </c>
      <c r="D61" s="31">
        <v>1256177</v>
      </c>
      <c r="E61" s="31">
        <v>1278413</v>
      </c>
      <c r="F61" s="31">
        <v>1288649</v>
      </c>
      <c r="G61" s="31">
        <v>1303610</v>
      </c>
      <c r="H61" s="31">
        <v>1296113</v>
      </c>
      <c r="I61" s="31">
        <v>1291082</v>
      </c>
      <c r="J61" s="31">
        <v>1310689</v>
      </c>
      <c r="K61" s="31">
        <v>1297775</v>
      </c>
      <c r="L61" s="32">
        <f>K61-J61</f>
        <v>-12914</v>
      </c>
      <c r="M61" s="32">
        <f>K61-I61</f>
        <v>6693</v>
      </c>
    </row>
    <row r="62" spans="1:13" x14ac:dyDescent="0.25">
      <c r="A62" s="10" t="str">
        <f>A45</f>
        <v>2009</v>
      </c>
      <c r="B62" s="31">
        <v>211229</v>
      </c>
      <c r="C62" s="31">
        <v>203255</v>
      </c>
      <c r="D62" s="31">
        <v>204285</v>
      </c>
      <c r="E62" s="31">
        <v>185429</v>
      </c>
      <c r="F62" s="31">
        <v>180193</v>
      </c>
      <c r="G62" s="31">
        <v>167293</v>
      </c>
      <c r="H62" s="31">
        <v>158438</v>
      </c>
      <c r="I62" s="31">
        <v>165545</v>
      </c>
      <c r="J62" s="31">
        <v>158164</v>
      </c>
      <c r="K62" s="31">
        <v>152762</v>
      </c>
      <c r="L62" s="32">
        <f t="shared" ref="L62:L70" si="17">K62-J62</f>
        <v>-5402</v>
      </c>
      <c r="M62" s="32">
        <f t="shared" ref="M62:M69" si="18">K62-I62</f>
        <v>-12783</v>
      </c>
    </row>
    <row r="63" spans="1:13" x14ac:dyDescent="0.25">
      <c r="A63" s="10" t="str">
        <f t="shared" ref="A63:A71" si="19">A46</f>
        <v>2010</v>
      </c>
      <c r="B63" s="33" t="s">
        <v>32</v>
      </c>
      <c r="C63" s="31">
        <v>166670</v>
      </c>
      <c r="D63" s="31">
        <v>160000</v>
      </c>
      <c r="E63" s="31">
        <v>149017</v>
      </c>
      <c r="F63" s="31">
        <v>136157</v>
      </c>
      <c r="G63" s="31">
        <v>129770</v>
      </c>
      <c r="H63" s="31">
        <v>120792</v>
      </c>
      <c r="I63" s="31">
        <v>119794</v>
      </c>
      <c r="J63" s="31">
        <v>117240</v>
      </c>
      <c r="K63" s="31">
        <v>114098</v>
      </c>
      <c r="L63" s="32">
        <f t="shared" si="17"/>
        <v>-3142</v>
      </c>
      <c r="M63" s="32">
        <f t="shared" si="18"/>
        <v>-5696</v>
      </c>
    </row>
    <row r="64" spans="1:13" x14ac:dyDescent="0.25">
      <c r="A64" s="10" t="str">
        <f t="shared" si="19"/>
        <v>2011</v>
      </c>
      <c r="B64" s="33" t="s">
        <v>32</v>
      </c>
      <c r="C64" s="33" t="s">
        <v>32</v>
      </c>
      <c r="D64" s="31">
        <v>143069</v>
      </c>
      <c r="E64" s="31">
        <v>156598</v>
      </c>
      <c r="F64" s="31">
        <v>147307</v>
      </c>
      <c r="G64" s="31">
        <v>152673</v>
      </c>
      <c r="H64" s="31">
        <v>156215</v>
      </c>
      <c r="I64" s="31">
        <v>156530</v>
      </c>
      <c r="J64" s="31">
        <v>149070</v>
      </c>
      <c r="K64" s="31">
        <v>144035</v>
      </c>
      <c r="L64" s="32">
        <f t="shared" si="17"/>
        <v>-5035</v>
      </c>
      <c r="M64" s="32">
        <f t="shared" si="18"/>
        <v>-12495</v>
      </c>
    </row>
    <row r="65" spans="1:13" x14ac:dyDescent="0.25">
      <c r="A65" s="10" t="str">
        <f t="shared" si="19"/>
        <v>2012</v>
      </c>
      <c r="B65" s="33" t="s">
        <v>32</v>
      </c>
      <c r="C65" s="33" t="s">
        <v>32</v>
      </c>
      <c r="D65" s="33" t="s">
        <v>32</v>
      </c>
      <c r="E65" s="31">
        <v>158929</v>
      </c>
      <c r="F65" s="31">
        <v>145597</v>
      </c>
      <c r="G65" s="31">
        <v>148737</v>
      </c>
      <c r="H65" s="31">
        <v>142075</v>
      </c>
      <c r="I65" s="31">
        <v>160654</v>
      </c>
      <c r="J65" s="31">
        <v>165496</v>
      </c>
      <c r="K65" s="31">
        <v>159660</v>
      </c>
      <c r="L65" s="32">
        <f t="shared" si="17"/>
        <v>-5836</v>
      </c>
      <c r="M65" s="32">
        <f t="shared" si="18"/>
        <v>-994</v>
      </c>
    </row>
    <row r="66" spans="1:13" x14ac:dyDescent="0.25">
      <c r="A66" s="10" t="str">
        <f t="shared" si="19"/>
        <v>2013</v>
      </c>
      <c r="B66" s="33" t="s">
        <v>32</v>
      </c>
      <c r="C66" s="33" t="s">
        <v>32</v>
      </c>
      <c r="D66" s="33" t="s">
        <v>32</v>
      </c>
      <c r="E66" s="33" t="s">
        <v>32</v>
      </c>
      <c r="F66" s="31">
        <v>155777</v>
      </c>
      <c r="G66" s="31">
        <v>142769</v>
      </c>
      <c r="H66" s="31">
        <v>134178</v>
      </c>
      <c r="I66" s="31">
        <v>121941</v>
      </c>
      <c r="J66" s="31">
        <v>132953</v>
      </c>
      <c r="K66" s="31">
        <v>129545</v>
      </c>
      <c r="L66" s="32">
        <f t="shared" si="17"/>
        <v>-3408</v>
      </c>
      <c r="M66" s="32">
        <f t="shared" si="18"/>
        <v>7604</v>
      </c>
    </row>
    <row r="67" spans="1:13" x14ac:dyDescent="0.25">
      <c r="A67" s="10" t="str">
        <f t="shared" si="19"/>
        <v>2014</v>
      </c>
      <c r="B67" s="33" t="s">
        <v>32</v>
      </c>
      <c r="C67" s="33" t="s">
        <v>32</v>
      </c>
      <c r="D67" s="33" t="s">
        <v>32</v>
      </c>
      <c r="E67" s="33" t="s">
        <v>32</v>
      </c>
      <c r="F67" s="33" t="s">
        <v>32</v>
      </c>
      <c r="G67" s="31">
        <v>166020</v>
      </c>
      <c r="H67" s="31">
        <v>171695</v>
      </c>
      <c r="I67" s="31">
        <v>170806</v>
      </c>
      <c r="J67" s="31">
        <v>185615</v>
      </c>
      <c r="K67" s="31">
        <v>185368</v>
      </c>
      <c r="L67" s="32">
        <f t="shared" si="17"/>
        <v>-247</v>
      </c>
      <c r="M67" s="32">
        <f t="shared" si="18"/>
        <v>14562</v>
      </c>
    </row>
    <row r="68" spans="1:13" x14ac:dyDescent="0.25">
      <c r="A68" s="10" t="str">
        <f t="shared" si="19"/>
        <v>2015</v>
      </c>
      <c r="B68" s="33" t="s">
        <v>32</v>
      </c>
      <c r="C68" s="33" t="s">
        <v>32</v>
      </c>
      <c r="D68" s="33" t="s">
        <v>32</v>
      </c>
      <c r="E68" s="33" t="s">
        <v>32</v>
      </c>
      <c r="F68" s="33" t="s">
        <v>32</v>
      </c>
      <c r="G68" s="33" t="s">
        <v>32</v>
      </c>
      <c r="H68" s="31">
        <v>154041</v>
      </c>
      <c r="I68" s="31">
        <v>151602</v>
      </c>
      <c r="J68" s="31">
        <v>159540</v>
      </c>
      <c r="K68" s="31">
        <v>165857</v>
      </c>
      <c r="L68" s="32">
        <f t="shared" si="17"/>
        <v>6317</v>
      </c>
      <c r="M68" s="32">
        <f t="shared" si="18"/>
        <v>14255</v>
      </c>
    </row>
    <row r="69" spans="1:13" x14ac:dyDescent="0.25">
      <c r="A69" s="10" t="str">
        <f t="shared" si="19"/>
        <v>2016</v>
      </c>
      <c r="B69" s="33" t="s">
        <v>32</v>
      </c>
      <c r="C69" s="33" t="s">
        <v>32</v>
      </c>
      <c r="D69" s="33" t="s">
        <v>32</v>
      </c>
      <c r="E69" s="33" t="s">
        <v>32</v>
      </c>
      <c r="F69" s="33" t="s">
        <v>32</v>
      </c>
      <c r="G69" s="33" t="s">
        <v>32</v>
      </c>
      <c r="H69" s="33" t="s">
        <v>32</v>
      </c>
      <c r="I69" s="31">
        <v>143156</v>
      </c>
      <c r="J69" s="31">
        <v>151969</v>
      </c>
      <c r="K69" s="31">
        <v>158277</v>
      </c>
      <c r="L69" s="32">
        <f t="shared" si="17"/>
        <v>6308</v>
      </c>
      <c r="M69" s="32">
        <f t="shared" si="18"/>
        <v>15121</v>
      </c>
    </row>
    <row r="70" spans="1:13" x14ac:dyDescent="0.25">
      <c r="A70" s="10" t="str">
        <f t="shared" si="19"/>
        <v>2017</v>
      </c>
      <c r="B70" s="33" t="s">
        <v>32</v>
      </c>
      <c r="C70" s="33" t="s">
        <v>32</v>
      </c>
      <c r="D70" s="33" t="s">
        <v>32</v>
      </c>
      <c r="E70" s="33" t="s">
        <v>32</v>
      </c>
      <c r="F70" s="33" t="s">
        <v>32</v>
      </c>
      <c r="G70" s="33" t="s">
        <v>32</v>
      </c>
      <c r="H70" s="33" t="s">
        <v>32</v>
      </c>
      <c r="I70" s="33" t="s">
        <v>32</v>
      </c>
      <c r="J70" s="31">
        <v>139466</v>
      </c>
      <c r="K70" s="31">
        <v>146457</v>
      </c>
      <c r="L70" s="32">
        <f t="shared" si="17"/>
        <v>6991</v>
      </c>
      <c r="M70" s="39" t="s">
        <v>32</v>
      </c>
    </row>
    <row r="71" spans="1:13" ht="15.75" thickBot="1" x14ac:dyDescent="0.3">
      <c r="A71" s="11" t="str">
        <f t="shared" si="19"/>
        <v>2018</v>
      </c>
      <c r="B71" s="34" t="s">
        <v>32</v>
      </c>
      <c r="C71" s="34" t="s">
        <v>32</v>
      </c>
      <c r="D71" s="34" t="s">
        <v>32</v>
      </c>
      <c r="E71" s="34" t="s">
        <v>32</v>
      </c>
      <c r="F71" s="34" t="s">
        <v>32</v>
      </c>
      <c r="G71" s="34" t="s">
        <v>32</v>
      </c>
      <c r="H71" s="34" t="s">
        <v>32</v>
      </c>
      <c r="I71" s="34" t="s">
        <v>32</v>
      </c>
      <c r="J71" s="34" t="s">
        <v>32</v>
      </c>
      <c r="K71" s="34">
        <v>147775</v>
      </c>
      <c r="L71" s="35" t="s">
        <v>32</v>
      </c>
      <c r="M71" s="35" t="s">
        <v>32</v>
      </c>
    </row>
    <row r="72" spans="1:13" ht="15.75" thickBot="1" x14ac:dyDescent="0.3">
      <c r="A72" s="36"/>
      <c r="B72" s="4"/>
      <c r="C72" s="4"/>
      <c r="D72" s="4"/>
      <c r="E72" s="4"/>
      <c r="F72" s="4"/>
      <c r="G72" s="4"/>
      <c r="H72" s="4"/>
      <c r="I72" s="4"/>
      <c r="J72" s="4"/>
      <c r="K72" s="24" t="s">
        <v>10</v>
      </c>
      <c r="L72" s="37">
        <f>SUM(L61:L70)</f>
        <v>-16368</v>
      </c>
      <c r="M72" s="37">
        <f>SUM(M61:M69)</f>
        <v>26267</v>
      </c>
    </row>
    <row r="73" spans="1:13" x14ac:dyDescent="0.25">
      <c r="A73" s="4"/>
      <c r="B73" s="4"/>
      <c r="C73" s="4"/>
      <c r="D73" s="4"/>
      <c r="E73" s="4"/>
      <c r="F73" s="4"/>
      <c r="G73" s="4"/>
      <c r="H73" s="4"/>
      <c r="I73" s="4"/>
      <c r="J73" s="4"/>
      <c r="K73" s="4"/>
      <c r="L73" s="4"/>
      <c r="M73" s="4"/>
    </row>
    <row r="74" spans="1:13" ht="16.5" thickBot="1" x14ac:dyDescent="0.3">
      <c r="A74" s="44" t="s">
        <v>33</v>
      </c>
      <c r="B74" s="2"/>
      <c r="C74" s="2"/>
      <c r="D74" s="2"/>
      <c r="E74" s="2"/>
      <c r="F74" s="2"/>
      <c r="G74" s="2"/>
      <c r="H74" s="2"/>
      <c r="I74" s="2"/>
      <c r="J74" s="2"/>
      <c r="K74" s="2"/>
      <c r="L74" s="4"/>
      <c r="M74" s="4"/>
    </row>
    <row r="75" spans="1:13" ht="15.75" thickBot="1" x14ac:dyDescent="0.3">
      <c r="A75" s="75" t="s">
        <v>26</v>
      </c>
      <c r="B75" s="25" t="s">
        <v>34</v>
      </c>
      <c r="C75" s="26"/>
      <c r="D75" s="26"/>
      <c r="E75" s="26"/>
      <c r="F75" s="26"/>
      <c r="G75" s="26"/>
      <c r="H75" s="26"/>
      <c r="I75" s="26"/>
      <c r="J75" s="26"/>
      <c r="K75" s="27"/>
      <c r="L75" s="4"/>
      <c r="M75" s="56"/>
    </row>
    <row r="76" spans="1:13" x14ac:dyDescent="0.25">
      <c r="A76" s="76"/>
      <c r="B76" s="28">
        <v>1</v>
      </c>
      <c r="C76" s="28">
        <v>2</v>
      </c>
      <c r="D76" s="28">
        <v>3</v>
      </c>
      <c r="E76" s="28">
        <v>4</v>
      </c>
      <c r="F76" s="28">
        <v>5</v>
      </c>
      <c r="G76" s="28">
        <v>6</v>
      </c>
      <c r="H76" s="28">
        <v>7</v>
      </c>
      <c r="I76" s="28">
        <v>8</v>
      </c>
      <c r="J76" s="28">
        <v>9</v>
      </c>
      <c r="K76" s="28">
        <v>10</v>
      </c>
      <c r="L76" s="4"/>
      <c r="M76" s="56"/>
    </row>
    <row r="77" spans="1:13" x14ac:dyDescent="0.25">
      <c r="A77" s="77"/>
      <c r="B77" s="29" t="str">
        <f>A79</f>
        <v>2009</v>
      </c>
      <c r="C77" s="29">
        <f>B77+1</f>
        <v>2010</v>
      </c>
      <c r="D77" s="29">
        <f t="shared" ref="D77:K77" si="20">C77+1</f>
        <v>2011</v>
      </c>
      <c r="E77" s="29">
        <f t="shared" si="20"/>
        <v>2012</v>
      </c>
      <c r="F77" s="29">
        <f t="shared" si="20"/>
        <v>2013</v>
      </c>
      <c r="G77" s="29">
        <f t="shared" si="20"/>
        <v>2014</v>
      </c>
      <c r="H77" s="29">
        <f t="shared" si="20"/>
        <v>2015</v>
      </c>
      <c r="I77" s="29">
        <f t="shared" si="20"/>
        <v>2016</v>
      </c>
      <c r="J77" s="29">
        <f t="shared" si="20"/>
        <v>2017</v>
      </c>
      <c r="K77" s="29">
        <f t="shared" si="20"/>
        <v>2018</v>
      </c>
      <c r="L77" s="4"/>
      <c r="M77" s="56"/>
    </row>
    <row r="78" spans="1:13" x14ac:dyDescent="0.25">
      <c r="A78" s="30" t="s">
        <v>9</v>
      </c>
      <c r="B78" s="33" t="s">
        <v>32</v>
      </c>
      <c r="C78" s="31">
        <v>254103</v>
      </c>
      <c r="D78" s="31">
        <v>424389</v>
      </c>
      <c r="E78" s="31">
        <v>550980</v>
      </c>
      <c r="F78" s="31">
        <v>650612</v>
      </c>
      <c r="G78" s="31">
        <v>759831</v>
      </c>
      <c r="H78" s="31">
        <v>840938</v>
      </c>
      <c r="I78" s="31">
        <v>900033</v>
      </c>
      <c r="J78" s="31">
        <v>949762</v>
      </c>
      <c r="K78" s="31">
        <v>991010</v>
      </c>
      <c r="L78" s="38"/>
      <c r="M78" s="56"/>
    </row>
    <row r="79" spans="1:13" x14ac:dyDescent="0.25">
      <c r="A79" s="10" t="str">
        <f>A62</f>
        <v>2009</v>
      </c>
      <c r="B79" s="31">
        <v>12408</v>
      </c>
      <c r="C79" s="31">
        <v>20835</v>
      </c>
      <c r="D79" s="31">
        <v>33781</v>
      </c>
      <c r="E79" s="31">
        <v>52391</v>
      </c>
      <c r="F79" s="31">
        <v>70168</v>
      </c>
      <c r="G79" s="31">
        <v>85804</v>
      </c>
      <c r="H79" s="31">
        <v>93701</v>
      </c>
      <c r="I79" s="31">
        <v>103522</v>
      </c>
      <c r="J79" s="31">
        <v>110986</v>
      </c>
      <c r="K79" s="31">
        <v>115463</v>
      </c>
      <c r="L79" s="21"/>
      <c r="M79" s="56"/>
    </row>
    <row r="80" spans="1:13" x14ac:dyDescent="0.25">
      <c r="A80" s="10" t="str">
        <f t="shared" ref="A80:A88" si="21">A63</f>
        <v>2010</v>
      </c>
      <c r="B80" s="33" t="s">
        <v>32</v>
      </c>
      <c r="C80" s="31">
        <v>1998</v>
      </c>
      <c r="D80" s="31">
        <v>6955</v>
      </c>
      <c r="E80" s="31">
        <v>16057</v>
      </c>
      <c r="F80" s="31">
        <v>26931</v>
      </c>
      <c r="G80" s="31">
        <v>36842</v>
      </c>
      <c r="H80" s="31">
        <v>46779</v>
      </c>
      <c r="I80" s="31">
        <v>59253</v>
      </c>
      <c r="J80" s="31">
        <v>67073</v>
      </c>
      <c r="K80" s="31">
        <v>73032</v>
      </c>
      <c r="L80" s="21"/>
      <c r="M80" s="56"/>
    </row>
    <row r="81" spans="1:13" x14ac:dyDescent="0.25">
      <c r="A81" s="10" t="str">
        <f t="shared" si="21"/>
        <v>2011</v>
      </c>
      <c r="B81" s="33" t="s">
        <v>32</v>
      </c>
      <c r="C81" s="33" t="s">
        <v>32</v>
      </c>
      <c r="D81" s="31">
        <v>684</v>
      </c>
      <c r="E81" s="31">
        <v>10823</v>
      </c>
      <c r="F81" s="31">
        <v>28399</v>
      </c>
      <c r="G81" s="31">
        <v>50840</v>
      </c>
      <c r="H81" s="31">
        <v>69089</v>
      </c>
      <c r="I81" s="31">
        <v>82570</v>
      </c>
      <c r="J81" s="31">
        <v>87450</v>
      </c>
      <c r="K81" s="31">
        <v>95036</v>
      </c>
      <c r="L81" s="21"/>
      <c r="M81" s="56"/>
    </row>
    <row r="82" spans="1:13" x14ac:dyDescent="0.25">
      <c r="A82" s="10" t="str">
        <f t="shared" si="21"/>
        <v>2012</v>
      </c>
      <c r="B82" s="33" t="s">
        <v>32</v>
      </c>
      <c r="C82" s="33" t="s">
        <v>32</v>
      </c>
      <c r="D82" s="33" t="s">
        <v>32</v>
      </c>
      <c r="E82" s="31">
        <v>2444</v>
      </c>
      <c r="F82" s="31">
        <v>7338</v>
      </c>
      <c r="G82" s="31">
        <v>29543</v>
      </c>
      <c r="H82" s="31">
        <v>45197</v>
      </c>
      <c r="I82" s="31">
        <v>70178</v>
      </c>
      <c r="J82" s="31">
        <v>87074</v>
      </c>
      <c r="K82" s="31">
        <v>97664</v>
      </c>
      <c r="L82" s="21"/>
      <c r="M82" s="56"/>
    </row>
    <row r="83" spans="1:13" x14ac:dyDescent="0.25">
      <c r="A83" s="10" t="str">
        <f t="shared" si="21"/>
        <v>2013</v>
      </c>
      <c r="B83" s="33" t="s">
        <v>32</v>
      </c>
      <c r="C83" s="33" t="s">
        <v>32</v>
      </c>
      <c r="D83" s="33" t="s">
        <v>32</v>
      </c>
      <c r="E83" s="33" t="s">
        <v>32</v>
      </c>
      <c r="F83" s="31">
        <v>910</v>
      </c>
      <c r="G83" s="31">
        <v>9493</v>
      </c>
      <c r="H83" s="31">
        <v>28615</v>
      </c>
      <c r="I83" s="31">
        <v>46166</v>
      </c>
      <c r="J83" s="31">
        <v>62642</v>
      </c>
      <c r="K83" s="31">
        <v>75794</v>
      </c>
      <c r="L83" s="21"/>
      <c r="M83" s="56"/>
    </row>
    <row r="84" spans="1:13" x14ac:dyDescent="0.25">
      <c r="A84" s="10" t="str">
        <f t="shared" si="21"/>
        <v>2014</v>
      </c>
      <c r="B84" s="33" t="s">
        <v>32</v>
      </c>
      <c r="C84" s="33" t="s">
        <v>32</v>
      </c>
      <c r="D84" s="33" t="s">
        <v>32</v>
      </c>
      <c r="E84" s="33" t="s">
        <v>32</v>
      </c>
      <c r="F84" s="33" t="s">
        <v>32</v>
      </c>
      <c r="G84" s="31">
        <v>1988</v>
      </c>
      <c r="H84" s="31">
        <v>21831</v>
      </c>
      <c r="I84" s="31">
        <v>44034</v>
      </c>
      <c r="J84" s="31">
        <v>67772</v>
      </c>
      <c r="K84" s="31">
        <v>96278</v>
      </c>
      <c r="L84" s="21"/>
      <c r="M84" s="56"/>
    </row>
    <row r="85" spans="1:13" x14ac:dyDescent="0.25">
      <c r="A85" s="10" t="str">
        <f t="shared" si="21"/>
        <v>2015</v>
      </c>
      <c r="B85" s="33" t="s">
        <v>32</v>
      </c>
      <c r="C85" s="33" t="s">
        <v>32</v>
      </c>
      <c r="D85" s="33" t="s">
        <v>32</v>
      </c>
      <c r="E85" s="33" t="s">
        <v>32</v>
      </c>
      <c r="F85" s="33" t="s">
        <v>32</v>
      </c>
      <c r="G85" s="33" t="s">
        <v>32</v>
      </c>
      <c r="H85" s="31">
        <v>3658</v>
      </c>
      <c r="I85" s="31">
        <v>22197</v>
      </c>
      <c r="J85" s="31">
        <v>41564</v>
      </c>
      <c r="K85" s="31">
        <v>69357</v>
      </c>
      <c r="L85" s="21"/>
      <c r="M85" s="56"/>
    </row>
    <row r="86" spans="1:13" x14ac:dyDescent="0.25">
      <c r="A86" s="10" t="str">
        <f t="shared" si="21"/>
        <v>2016</v>
      </c>
      <c r="B86" s="33" t="s">
        <v>32</v>
      </c>
      <c r="C86" s="33" t="s">
        <v>32</v>
      </c>
      <c r="D86" s="33" t="s">
        <v>32</v>
      </c>
      <c r="E86" s="33" t="s">
        <v>32</v>
      </c>
      <c r="F86" s="33" t="s">
        <v>32</v>
      </c>
      <c r="G86" s="33" t="s">
        <v>32</v>
      </c>
      <c r="H86" s="33" t="s">
        <v>32</v>
      </c>
      <c r="I86" s="31">
        <v>4763</v>
      </c>
      <c r="J86" s="31">
        <v>27765</v>
      </c>
      <c r="K86" s="31">
        <v>45301</v>
      </c>
      <c r="L86" s="21"/>
      <c r="M86" s="56"/>
    </row>
    <row r="87" spans="1:13" x14ac:dyDescent="0.25">
      <c r="A87" s="10" t="str">
        <f t="shared" si="21"/>
        <v>2017</v>
      </c>
      <c r="B87" s="33" t="s">
        <v>32</v>
      </c>
      <c r="C87" s="33" t="s">
        <v>32</v>
      </c>
      <c r="D87" s="33" t="s">
        <v>32</v>
      </c>
      <c r="E87" s="33" t="s">
        <v>32</v>
      </c>
      <c r="F87" s="33" t="s">
        <v>32</v>
      </c>
      <c r="G87" s="33" t="s">
        <v>32</v>
      </c>
      <c r="H87" s="33" t="s">
        <v>32</v>
      </c>
      <c r="I87" s="33" t="s">
        <v>32</v>
      </c>
      <c r="J87" s="31">
        <v>1980</v>
      </c>
      <c r="K87" s="31">
        <v>16878</v>
      </c>
      <c r="L87" s="21"/>
      <c r="M87" s="56"/>
    </row>
    <row r="88" spans="1:13" ht="15.75" thickBot="1" x14ac:dyDescent="0.3">
      <c r="A88" s="11" t="str">
        <f t="shared" si="21"/>
        <v>2018</v>
      </c>
      <c r="B88" s="34" t="s">
        <v>32</v>
      </c>
      <c r="C88" s="34" t="s">
        <v>32</v>
      </c>
      <c r="D88" s="34" t="s">
        <v>32</v>
      </c>
      <c r="E88" s="34" t="s">
        <v>32</v>
      </c>
      <c r="F88" s="34" t="s">
        <v>32</v>
      </c>
      <c r="G88" s="34" t="s">
        <v>32</v>
      </c>
      <c r="H88" s="34" t="s">
        <v>32</v>
      </c>
      <c r="I88" s="34" t="s">
        <v>32</v>
      </c>
      <c r="J88" s="34" t="s">
        <v>32</v>
      </c>
      <c r="K88" s="34">
        <v>3781</v>
      </c>
      <c r="L88" s="4"/>
      <c r="M88" s="56"/>
    </row>
    <row r="89" spans="1:13" x14ac:dyDescent="0.25">
      <c r="A89" s="4"/>
      <c r="B89" s="4"/>
      <c r="C89" s="4"/>
      <c r="D89" s="4"/>
      <c r="E89" s="4"/>
      <c r="F89" s="4"/>
      <c r="G89" s="4"/>
      <c r="H89" s="4"/>
      <c r="I89" s="4"/>
      <c r="J89" s="4"/>
      <c r="K89" s="4"/>
      <c r="L89" s="57"/>
      <c r="M89" s="56"/>
    </row>
    <row r="90" spans="1:13" ht="16.5" thickBot="1" x14ac:dyDescent="0.3">
      <c r="A90" s="44" t="s">
        <v>37</v>
      </c>
      <c r="B90" s="2"/>
      <c r="C90" s="2"/>
      <c r="D90" s="2"/>
      <c r="E90" s="2"/>
      <c r="F90" s="2"/>
      <c r="G90" s="2"/>
      <c r="H90" s="2"/>
      <c r="I90" s="2"/>
      <c r="J90" s="2"/>
      <c r="K90" s="2"/>
      <c r="L90" s="4"/>
      <c r="M90" s="4"/>
    </row>
    <row r="91" spans="1:13" ht="15.75" thickBot="1" x14ac:dyDescent="0.3">
      <c r="A91" s="75" t="s">
        <v>26</v>
      </c>
      <c r="B91" s="25" t="s">
        <v>35</v>
      </c>
      <c r="C91" s="26"/>
      <c r="D91" s="26"/>
      <c r="E91" s="26"/>
      <c r="F91" s="26"/>
      <c r="G91" s="26"/>
      <c r="H91" s="26"/>
      <c r="I91" s="26"/>
      <c r="J91" s="26"/>
      <c r="K91" s="27"/>
      <c r="L91" s="4"/>
      <c r="M91" s="4"/>
    </row>
    <row r="92" spans="1:13" x14ac:dyDescent="0.25">
      <c r="A92" s="76"/>
      <c r="B92" s="28">
        <v>1</v>
      </c>
      <c r="C92" s="28">
        <v>2</v>
      </c>
      <c r="D92" s="28">
        <v>3</v>
      </c>
      <c r="E92" s="28">
        <v>4</v>
      </c>
      <c r="F92" s="28">
        <v>5</v>
      </c>
      <c r="G92" s="28">
        <v>6</v>
      </c>
      <c r="H92" s="28">
        <v>7</v>
      </c>
      <c r="I92" s="28">
        <v>8</v>
      </c>
      <c r="J92" s="28">
        <v>9</v>
      </c>
      <c r="K92" s="28">
        <v>10</v>
      </c>
      <c r="L92" s="4"/>
      <c r="M92" s="4"/>
    </row>
    <row r="93" spans="1:13" x14ac:dyDescent="0.25">
      <c r="A93" s="77"/>
      <c r="B93" s="29" t="str">
        <f>A95</f>
        <v>2009</v>
      </c>
      <c r="C93" s="29">
        <f>B93+1</f>
        <v>2010</v>
      </c>
      <c r="D93" s="29">
        <f t="shared" ref="D93:K93" si="22">C93+1</f>
        <v>2011</v>
      </c>
      <c r="E93" s="29">
        <f t="shared" si="22"/>
        <v>2012</v>
      </c>
      <c r="F93" s="29">
        <f t="shared" si="22"/>
        <v>2013</v>
      </c>
      <c r="G93" s="29">
        <f t="shared" si="22"/>
        <v>2014</v>
      </c>
      <c r="H93" s="29">
        <f t="shared" si="22"/>
        <v>2015</v>
      </c>
      <c r="I93" s="29">
        <f t="shared" si="22"/>
        <v>2016</v>
      </c>
      <c r="J93" s="29">
        <f t="shared" si="22"/>
        <v>2017</v>
      </c>
      <c r="K93" s="29">
        <f t="shared" si="22"/>
        <v>2018</v>
      </c>
      <c r="L93" s="4"/>
      <c r="M93" s="4"/>
    </row>
    <row r="94" spans="1:13" x14ac:dyDescent="0.25">
      <c r="A94" s="30" t="s">
        <v>9</v>
      </c>
      <c r="B94" s="31">
        <v>733602</v>
      </c>
      <c r="C94" s="31">
        <v>509458</v>
      </c>
      <c r="D94" s="31">
        <v>371559</v>
      </c>
      <c r="E94" s="31">
        <v>290608</v>
      </c>
      <c r="F94" s="31">
        <v>224087</v>
      </c>
      <c r="G94" s="31">
        <v>179956</v>
      </c>
      <c r="H94" s="31">
        <v>129231</v>
      </c>
      <c r="I94" s="31">
        <v>100359</v>
      </c>
      <c r="J94" s="31">
        <v>86972</v>
      </c>
      <c r="K94" s="31">
        <v>62340</v>
      </c>
      <c r="L94" s="4"/>
      <c r="M94" s="4"/>
    </row>
    <row r="95" spans="1:13" x14ac:dyDescent="0.25">
      <c r="A95" s="10" t="str">
        <f>A79</f>
        <v>2009</v>
      </c>
      <c r="B95" s="31">
        <v>181163</v>
      </c>
      <c r="C95" s="31">
        <v>137855</v>
      </c>
      <c r="D95" s="31">
        <v>112851</v>
      </c>
      <c r="E95" s="31">
        <v>85615</v>
      </c>
      <c r="F95" s="31">
        <v>63149</v>
      </c>
      <c r="G95" s="31">
        <v>44183</v>
      </c>
      <c r="H95" s="31">
        <v>29134</v>
      </c>
      <c r="I95" s="31">
        <v>24835</v>
      </c>
      <c r="J95" s="31">
        <v>17323</v>
      </c>
      <c r="K95" s="31">
        <v>13357</v>
      </c>
      <c r="L95" s="4"/>
      <c r="M95" s="4"/>
    </row>
    <row r="96" spans="1:13" x14ac:dyDescent="0.25">
      <c r="A96" s="10" t="str">
        <f t="shared" ref="A96:A104" si="23">A80</f>
        <v>2010</v>
      </c>
      <c r="B96" s="33" t="s">
        <v>32</v>
      </c>
      <c r="C96" s="31">
        <v>155673</v>
      </c>
      <c r="D96" s="31">
        <v>122523</v>
      </c>
      <c r="E96" s="31">
        <v>98340</v>
      </c>
      <c r="F96" s="31">
        <v>65283</v>
      </c>
      <c r="G96" s="31">
        <v>47921</v>
      </c>
      <c r="H96" s="31">
        <v>32883</v>
      </c>
      <c r="I96" s="31">
        <v>23960</v>
      </c>
      <c r="J96" s="31">
        <v>17613</v>
      </c>
      <c r="K96" s="31">
        <v>12467</v>
      </c>
      <c r="L96" s="4"/>
      <c r="M96" s="4"/>
    </row>
    <row r="97" spans="1:13" x14ac:dyDescent="0.25">
      <c r="A97" s="10" t="str">
        <f t="shared" si="23"/>
        <v>2011</v>
      </c>
      <c r="B97" s="33" t="s">
        <v>32</v>
      </c>
      <c r="C97" s="33" t="s">
        <v>32</v>
      </c>
      <c r="D97" s="31">
        <v>125605</v>
      </c>
      <c r="E97" s="31">
        <v>99842</v>
      </c>
      <c r="F97" s="31">
        <v>64731</v>
      </c>
      <c r="G97" s="31">
        <v>50757</v>
      </c>
      <c r="H97" s="31">
        <v>34214</v>
      </c>
      <c r="I97" s="31">
        <v>29340</v>
      </c>
      <c r="J97" s="31">
        <v>20715</v>
      </c>
      <c r="K97" s="31">
        <v>13596</v>
      </c>
      <c r="L97" s="4"/>
      <c r="M97" s="4"/>
    </row>
    <row r="98" spans="1:13" x14ac:dyDescent="0.25">
      <c r="A98" s="10" t="str">
        <f t="shared" si="23"/>
        <v>2012</v>
      </c>
      <c r="B98" s="33" t="s">
        <v>32</v>
      </c>
      <c r="C98" s="33" t="s">
        <v>32</v>
      </c>
      <c r="D98" s="33" t="s">
        <v>32</v>
      </c>
      <c r="E98" s="31">
        <v>139674</v>
      </c>
      <c r="F98" s="31">
        <v>99167</v>
      </c>
      <c r="G98" s="31">
        <v>72903</v>
      </c>
      <c r="H98" s="31">
        <v>46179</v>
      </c>
      <c r="I98" s="31">
        <v>39154</v>
      </c>
      <c r="J98" s="31">
        <v>26159</v>
      </c>
      <c r="K98" s="31">
        <v>16826</v>
      </c>
      <c r="L98" s="4"/>
      <c r="M98" s="4"/>
    </row>
    <row r="99" spans="1:13" x14ac:dyDescent="0.25">
      <c r="A99" s="10" t="str">
        <f t="shared" si="23"/>
        <v>2013</v>
      </c>
      <c r="B99" s="33" t="s">
        <v>32</v>
      </c>
      <c r="C99" s="33" t="s">
        <v>32</v>
      </c>
      <c r="D99" s="33" t="s">
        <v>32</v>
      </c>
      <c r="E99" s="33" t="s">
        <v>32</v>
      </c>
      <c r="F99" s="31">
        <v>136702</v>
      </c>
      <c r="G99" s="31">
        <v>96416</v>
      </c>
      <c r="H99" s="31">
        <v>66267</v>
      </c>
      <c r="I99" s="31">
        <v>39879</v>
      </c>
      <c r="J99" s="31">
        <v>27428</v>
      </c>
      <c r="K99" s="31">
        <v>17956</v>
      </c>
      <c r="L99" s="4"/>
      <c r="M99" s="4"/>
    </row>
    <row r="100" spans="1:13" x14ac:dyDescent="0.25">
      <c r="A100" s="10" t="str">
        <f t="shared" si="23"/>
        <v>2014</v>
      </c>
      <c r="B100" s="33" t="s">
        <v>32</v>
      </c>
      <c r="C100" s="33" t="s">
        <v>32</v>
      </c>
      <c r="D100" s="33" t="s">
        <v>32</v>
      </c>
      <c r="E100" s="33" t="s">
        <v>32</v>
      </c>
      <c r="F100" s="33" t="s">
        <v>32</v>
      </c>
      <c r="G100" s="31">
        <v>143704</v>
      </c>
      <c r="H100" s="31">
        <v>93915</v>
      </c>
      <c r="I100" s="31">
        <v>67323</v>
      </c>
      <c r="J100" s="31">
        <v>43129</v>
      </c>
      <c r="K100" s="31">
        <v>26823</v>
      </c>
      <c r="L100" s="4"/>
      <c r="M100" s="4"/>
    </row>
    <row r="101" spans="1:13" x14ac:dyDescent="0.25">
      <c r="A101" s="10" t="str">
        <f t="shared" si="23"/>
        <v>2015</v>
      </c>
      <c r="B101" s="33" t="s">
        <v>32</v>
      </c>
      <c r="C101" s="33" t="s">
        <v>32</v>
      </c>
      <c r="D101" s="33" t="s">
        <v>32</v>
      </c>
      <c r="E101" s="33" t="s">
        <v>32</v>
      </c>
      <c r="F101" s="33" t="s">
        <v>32</v>
      </c>
      <c r="G101" s="33" t="s">
        <v>32</v>
      </c>
      <c r="H101" s="31">
        <v>123454</v>
      </c>
      <c r="I101" s="31">
        <v>92080</v>
      </c>
      <c r="J101" s="31">
        <v>58125</v>
      </c>
      <c r="K101" s="31">
        <v>34341</v>
      </c>
      <c r="L101" s="4"/>
      <c r="M101" s="4"/>
    </row>
    <row r="102" spans="1:13" x14ac:dyDescent="0.25">
      <c r="A102" s="10" t="str">
        <f t="shared" si="23"/>
        <v>2016</v>
      </c>
      <c r="B102" s="33" t="s">
        <v>32</v>
      </c>
      <c r="C102" s="33" t="s">
        <v>32</v>
      </c>
      <c r="D102" s="33" t="s">
        <v>32</v>
      </c>
      <c r="E102" s="33" t="s">
        <v>32</v>
      </c>
      <c r="F102" s="33" t="s">
        <v>32</v>
      </c>
      <c r="G102" s="33" t="s">
        <v>32</v>
      </c>
      <c r="H102" s="33" t="s">
        <v>32</v>
      </c>
      <c r="I102" s="31">
        <v>118935</v>
      </c>
      <c r="J102" s="31">
        <v>80128</v>
      </c>
      <c r="K102" s="31">
        <v>48091</v>
      </c>
      <c r="L102" s="4"/>
      <c r="M102" s="4"/>
    </row>
    <row r="103" spans="1:13" x14ac:dyDescent="0.25">
      <c r="A103" s="10" t="str">
        <f t="shared" si="23"/>
        <v>2017</v>
      </c>
      <c r="B103" s="33" t="s">
        <v>32</v>
      </c>
      <c r="C103" s="33" t="s">
        <v>32</v>
      </c>
      <c r="D103" s="33" t="s">
        <v>32</v>
      </c>
      <c r="E103" s="33" t="s">
        <v>32</v>
      </c>
      <c r="F103" s="33" t="s">
        <v>32</v>
      </c>
      <c r="G103" s="33" t="s">
        <v>32</v>
      </c>
      <c r="H103" s="33" t="s">
        <v>32</v>
      </c>
      <c r="I103" s="33" t="s">
        <v>32</v>
      </c>
      <c r="J103" s="31">
        <v>111590</v>
      </c>
      <c r="K103" s="31">
        <v>85626</v>
      </c>
      <c r="L103" s="4"/>
      <c r="M103" s="4"/>
    </row>
    <row r="104" spans="1:13" ht="15.75" thickBot="1" x14ac:dyDescent="0.3">
      <c r="A104" s="11" t="str">
        <f t="shared" si="23"/>
        <v>2018</v>
      </c>
      <c r="B104" s="34" t="s">
        <v>32</v>
      </c>
      <c r="C104" s="34" t="s">
        <v>32</v>
      </c>
      <c r="D104" s="34" t="s">
        <v>32</v>
      </c>
      <c r="E104" s="34" t="s">
        <v>32</v>
      </c>
      <c r="F104" s="34" t="s">
        <v>32</v>
      </c>
      <c r="G104" s="34" t="s">
        <v>32</v>
      </c>
      <c r="H104" s="34" t="s">
        <v>32</v>
      </c>
      <c r="I104" s="34" t="s">
        <v>32</v>
      </c>
      <c r="J104" s="34" t="s">
        <v>32</v>
      </c>
      <c r="K104" s="34">
        <v>127901</v>
      </c>
      <c r="L104" s="4"/>
      <c r="M104" s="4"/>
    </row>
  </sheetData>
  <mergeCells count="15">
    <mergeCell ref="A58:A60"/>
    <mergeCell ref="A75:A77"/>
    <mergeCell ref="A91:A93"/>
    <mergeCell ref="L7:L9"/>
    <mergeCell ref="A5:A9"/>
    <mergeCell ref="E6:F7"/>
    <mergeCell ref="G6:H7"/>
    <mergeCell ref="I6:J7"/>
    <mergeCell ref="K7:K9"/>
    <mergeCell ref="J23:K24"/>
    <mergeCell ref="L24:L26"/>
    <mergeCell ref="M24:M26"/>
    <mergeCell ref="E40:G41"/>
    <mergeCell ref="K40:L41"/>
    <mergeCell ref="J41:J43"/>
  </mergeCells>
  <printOptions horizontalCentered="1"/>
  <pageMargins left="0.5" right="0.5" top="0.25" bottom="0.25" header="0.3" footer="0.3"/>
  <pageSetup scale="64" fitToHeight="4" orientation="landscape" r:id="rId1"/>
  <rowBreaks count="1" manualBreakCount="1">
    <brk id="56"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P104"/>
  <sheetViews>
    <sheetView showGridLines="0" topLeftCell="A46" zoomScaleNormal="100" workbookViewId="0"/>
  </sheetViews>
  <sheetFormatPr defaultColWidth="9.140625" defaultRowHeight="15" x14ac:dyDescent="0.25"/>
  <cols>
    <col min="1" max="1" width="13.7109375" style="45" customWidth="1"/>
    <col min="2" max="13" width="13.28515625" style="45" customWidth="1"/>
    <col min="14" max="16384" width="9.140625" style="45"/>
  </cols>
  <sheetData>
    <row r="1" spans="1:16" ht="15.75" x14ac:dyDescent="0.25">
      <c r="A1" s="1" t="str">
        <f>"ANNUAL STATEMENT FOR THE YEAR 2018 OF THE Berkley Insurance Company FOR "&amp;$P$1&amp;" Segment"</f>
        <v>ANNUAL STATEMENT FOR THE YEAR 2018 OF THE Berkley Insurance Company FOR Assumed XS WC Segment</v>
      </c>
      <c r="B1" s="2"/>
      <c r="C1" s="2"/>
      <c r="D1" s="2"/>
      <c r="E1" s="2"/>
      <c r="F1" s="2"/>
      <c r="G1" s="2"/>
      <c r="H1" s="2"/>
      <c r="I1" s="2"/>
      <c r="J1" s="2"/>
      <c r="K1" s="2"/>
      <c r="L1" s="2"/>
      <c r="M1" s="2"/>
      <c r="P1" s="45" t="s">
        <v>51</v>
      </c>
    </row>
    <row r="2" spans="1:16" ht="15.75" x14ac:dyDescent="0.25">
      <c r="A2" s="3" t="s">
        <v>52</v>
      </c>
      <c r="B2" s="2"/>
      <c r="C2" s="2"/>
      <c r="D2" s="2"/>
      <c r="E2" s="2"/>
      <c r="F2" s="2"/>
      <c r="G2" s="2"/>
      <c r="H2" s="2"/>
      <c r="I2" s="2"/>
      <c r="J2" s="2"/>
      <c r="K2" s="2"/>
      <c r="L2" s="2"/>
      <c r="M2" s="2"/>
    </row>
    <row r="3" spans="1:16" x14ac:dyDescent="0.25">
      <c r="A3" s="4"/>
      <c r="B3" s="4"/>
      <c r="C3" s="4"/>
      <c r="D3" s="4"/>
      <c r="E3" s="4"/>
      <c r="F3" s="4"/>
      <c r="G3" s="4"/>
      <c r="H3" s="4"/>
      <c r="I3" s="4"/>
      <c r="J3" s="4"/>
      <c r="K3" s="4"/>
      <c r="L3" s="4"/>
      <c r="M3" s="4"/>
    </row>
    <row r="4" spans="1:16" ht="16.5" thickBot="1" x14ac:dyDescent="0.3">
      <c r="A4" s="44" t="s">
        <v>44</v>
      </c>
      <c r="B4" s="2"/>
      <c r="C4" s="2"/>
      <c r="D4" s="2"/>
      <c r="E4" s="2"/>
      <c r="F4" s="2"/>
      <c r="G4" s="2"/>
      <c r="H4" s="2"/>
      <c r="I4" s="2"/>
      <c r="J4" s="2"/>
      <c r="K4" s="2"/>
      <c r="L4" s="2"/>
      <c r="M4" s="24"/>
    </row>
    <row r="5" spans="1:16" ht="15.75" thickBot="1" x14ac:dyDescent="0.3">
      <c r="A5" s="80" t="s">
        <v>38</v>
      </c>
      <c r="B5" s="46" t="s">
        <v>0</v>
      </c>
      <c r="C5" s="47"/>
      <c r="D5" s="48"/>
      <c r="E5" s="46" t="s">
        <v>1</v>
      </c>
      <c r="F5" s="47"/>
      <c r="G5" s="47"/>
      <c r="H5" s="47"/>
      <c r="I5" s="47"/>
      <c r="J5" s="47"/>
      <c r="K5" s="47"/>
      <c r="L5" s="48"/>
      <c r="M5" s="5"/>
    </row>
    <row r="6" spans="1:16" x14ac:dyDescent="0.25">
      <c r="A6" s="78"/>
      <c r="B6" s="41">
        <v>1</v>
      </c>
      <c r="C6" s="41">
        <v>2</v>
      </c>
      <c r="D6" s="41">
        <v>3</v>
      </c>
      <c r="E6" s="81" t="s">
        <v>2</v>
      </c>
      <c r="F6" s="82"/>
      <c r="G6" s="67" t="s">
        <v>3</v>
      </c>
      <c r="H6" s="68"/>
      <c r="I6" s="67" t="s">
        <v>4</v>
      </c>
      <c r="J6" s="68"/>
      <c r="K6" s="58">
        <v>10</v>
      </c>
      <c r="L6" s="41">
        <v>11</v>
      </c>
      <c r="M6" s="5"/>
    </row>
    <row r="7" spans="1:16" ht="15.75" thickBot="1" x14ac:dyDescent="0.3">
      <c r="A7" s="78"/>
      <c r="B7" s="42"/>
      <c r="C7" s="42"/>
      <c r="D7" s="42"/>
      <c r="E7" s="83"/>
      <c r="F7" s="84"/>
      <c r="G7" s="69"/>
      <c r="H7" s="70"/>
      <c r="I7" s="69"/>
      <c r="J7" s="70"/>
      <c r="K7" s="71" t="s">
        <v>5</v>
      </c>
      <c r="L7" s="78" t="s">
        <v>45</v>
      </c>
      <c r="M7" s="5"/>
    </row>
    <row r="8" spans="1:16" x14ac:dyDescent="0.25">
      <c r="A8" s="78"/>
      <c r="B8" s="42"/>
      <c r="C8" s="42"/>
      <c r="D8" s="42"/>
      <c r="E8" s="43">
        <v>4</v>
      </c>
      <c r="F8" s="43">
        <f>E8+1</f>
        <v>5</v>
      </c>
      <c r="G8" s="43">
        <f>F8+1</f>
        <v>6</v>
      </c>
      <c r="H8" s="43">
        <f>G8+1</f>
        <v>7</v>
      </c>
      <c r="I8" s="43">
        <f>H8+1</f>
        <v>8</v>
      </c>
      <c r="J8" s="43">
        <f>I8+1</f>
        <v>9</v>
      </c>
      <c r="K8" s="71"/>
      <c r="L8" s="78"/>
      <c r="M8" s="5"/>
    </row>
    <row r="9" spans="1:16" ht="30.75" thickBot="1" x14ac:dyDescent="0.3">
      <c r="A9" s="79"/>
      <c r="B9" s="52" t="s">
        <v>6</v>
      </c>
      <c r="C9" s="52" t="s">
        <v>7</v>
      </c>
      <c r="D9" s="52" t="s">
        <v>8</v>
      </c>
      <c r="E9" s="52" t="s">
        <v>6</v>
      </c>
      <c r="F9" s="52" t="s">
        <v>7</v>
      </c>
      <c r="G9" s="52" t="s">
        <v>6</v>
      </c>
      <c r="H9" s="52" t="s">
        <v>7</v>
      </c>
      <c r="I9" s="52" t="s">
        <v>6</v>
      </c>
      <c r="J9" s="52" t="s">
        <v>7</v>
      </c>
      <c r="K9" s="72"/>
      <c r="L9" s="79"/>
      <c r="M9" s="6"/>
    </row>
    <row r="10" spans="1:16" x14ac:dyDescent="0.25">
      <c r="A10" s="7" t="s">
        <v>9</v>
      </c>
      <c r="B10" s="61" t="s">
        <v>32</v>
      </c>
      <c r="C10" s="61" t="s">
        <v>32</v>
      </c>
      <c r="D10" s="61" t="s">
        <v>32</v>
      </c>
      <c r="E10" s="9">
        <v>9021.4191299999948</v>
      </c>
      <c r="F10" s="9">
        <v>1661.8446399999996</v>
      </c>
      <c r="G10" s="9">
        <v>2.4750000000000001</v>
      </c>
      <c r="H10" s="9">
        <v>0</v>
      </c>
      <c r="I10" s="9">
        <v>313.18179999999984</v>
      </c>
      <c r="J10" s="9">
        <v>0</v>
      </c>
      <c r="K10" s="9">
        <v>0</v>
      </c>
      <c r="L10" s="8">
        <f>E10-F10+G10-H10+I10-J10</f>
        <v>7675.2312899999961</v>
      </c>
      <c r="M10" s="6"/>
    </row>
    <row r="11" spans="1:16" x14ac:dyDescent="0.25">
      <c r="A11" s="10" t="str">
        <f>'Reins Liab'!A11</f>
        <v>2009</v>
      </c>
      <c r="B11" s="9">
        <v>78166.883819999988</v>
      </c>
      <c r="C11" s="9">
        <v>0</v>
      </c>
      <c r="D11" s="9">
        <v>78166.883819999988</v>
      </c>
      <c r="E11" s="9">
        <v>15526.206679999999</v>
      </c>
      <c r="F11" s="9">
        <v>0</v>
      </c>
      <c r="G11" s="9">
        <v>28.16488</v>
      </c>
      <c r="H11" s="9">
        <v>0</v>
      </c>
      <c r="I11" s="9">
        <v>647.17428000000007</v>
      </c>
      <c r="J11" s="9">
        <v>0</v>
      </c>
      <c r="K11" s="9">
        <v>0</v>
      </c>
      <c r="L11" s="9">
        <f t="shared" ref="L11:L20" si="0">E11-F11+G11-H11+I11-J11</f>
        <v>16201.545839999999</v>
      </c>
      <c r="M11" s="6"/>
    </row>
    <row r="12" spans="1:16" x14ac:dyDescent="0.25">
      <c r="A12" s="10" t="str">
        <f>'Reins Liab'!A12</f>
        <v>2010</v>
      </c>
      <c r="B12" s="9">
        <v>63670.175750000002</v>
      </c>
      <c r="C12" s="9">
        <v>0</v>
      </c>
      <c r="D12" s="9">
        <v>63670.175750000002</v>
      </c>
      <c r="E12" s="9">
        <v>9932.3375799999994</v>
      </c>
      <c r="F12" s="9">
        <v>0</v>
      </c>
      <c r="G12" s="9">
        <v>10.09036</v>
      </c>
      <c r="H12" s="9">
        <v>0</v>
      </c>
      <c r="I12" s="9">
        <v>691.50103000000001</v>
      </c>
      <c r="J12" s="9">
        <v>0</v>
      </c>
      <c r="K12" s="9">
        <v>0</v>
      </c>
      <c r="L12" s="9">
        <f t="shared" si="0"/>
        <v>10633.928969999999</v>
      </c>
      <c r="M12" s="6"/>
    </row>
    <row r="13" spans="1:16" x14ac:dyDescent="0.25">
      <c r="A13" s="10" t="str">
        <f>'Reins Liab'!A13</f>
        <v>2011</v>
      </c>
      <c r="B13" s="9">
        <v>58796.968629999996</v>
      </c>
      <c r="C13" s="9">
        <v>0</v>
      </c>
      <c r="D13" s="9">
        <v>58796.968629999996</v>
      </c>
      <c r="E13" s="9">
        <v>13874.280929999999</v>
      </c>
      <c r="F13" s="9">
        <v>0</v>
      </c>
      <c r="G13" s="9">
        <v>6.0119999999999996</v>
      </c>
      <c r="H13" s="9">
        <v>0</v>
      </c>
      <c r="I13" s="9">
        <v>736.70268999999996</v>
      </c>
      <c r="J13" s="9">
        <v>0</v>
      </c>
      <c r="K13" s="9">
        <v>0</v>
      </c>
      <c r="L13" s="9">
        <f t="shared" si="0"/>
        <v>14616.99562</v>
      </c>
      <c r="M13" s="6"/>
    </row>
    <row r="14" spans="1:16" x14ac:dyDescent="0.25">
      <c r="A14" s="10" t="str">
        <f>'Reins Liab'!A14</f>
        <v>2012</v>
      </c>
      <c r="B14" s="9">
        <v>37112.344749999997</v>
      </c>
      <c r="C14" s="9">
        <v>0</v>
      </c>
      <c r="D14" s="9">
        <v>37112.344749999997</v>
      </c>
      <c r="E14" s="9">
        <v>16178.76578</v>
      </c>
      <c r="F14" s="9">
        <v>0</v>
      </c>
      <c r="G14" s="9">
        <v>5.35</v>
      </c>
      <c r="H14" s="9">
        <v>0</v>
      </c>
      <c r="I14" s="9">
        <v>554.22318000000007</v>
      </c>
      <c r="J14" s="9">
        <v>0</v>
      </c>
      <c r="K14" s="9">
        <v>0</v>
      </c>
      <c r="L14" s="9">
        <f t="shared" si="0"/>
        <v>16738.338960000001</v>
      </c>
      <c r="M14" s="6"/>
    </row>
    <row r="15" spans="1:16" x14ac:dyDescent="0.25">
      <c r="A15" s="10" t="str">
        <f>'Reins Liab'!A15</f>
        <v>2013</v>
      </c>
      <c r="B15" s="9">
        <v>11709.825269999999</v>
      </c>
      <c r="C15" s="9">
        <v>0</v>
      </c>
      <c r="D15" s="9">
        <v>11709.825269999999</v>
      </c>
      <c r="E15" s="9">
        <v>0</v>
      </c>
      <c r="F15" s="9">
        <v>0</v>
      </c>
      <c r="G15" s="9">
        <v>0</v>
      </c>
      <c r="H15" s="9">
        <v>0</v>
      </c>
      <c r="I15" s="9">
        <v>10.50332</v>
      </c>
      <c r="J15" s="9">
        <v>0</v>
      </c>
      <c r="K15" s="9">
        <v>0</v>
      </c>
      <c r="L15" s="9">
        <f t="shared" si="0"/>
        <v>10.50332</v>
      </c>
      <c r="M15" s="6"/>
    </row>
    <row r="16" spans="1:16" x14ac:dyDescent="0.25">
      <c r="A16" s="10" t="str">
        <f>'Reins Liab'!A16</f>
        <v>2014</v>
      </c>
      <c r="B16" s="9">
        <v>10713.49739</v>
      </c>
      <c r="C16" s="9">
        <v>0</v>
      </c>
      <c r="D16" s="9">
        <v>10713.49739</v>
      </c>
      <c r="E16" s="9">
        <v>1265.44382</v>
      </c>
      <c r="F16" s="9">
        <v>0</v>
      </c>
      <c r="G16" s="9">
        <v>0.92500000000000004</v>
      </c>
      <c r="H16" s="9">
        <v>0</v>
      </c>
      <c r="I16" s="9">
        <v>189.62947</v>
      </c>
      <c r="J16" s="9">
        <v>0</v>
      </c>
      <c r="K16" s="9">
        <v>0</v>
      </c>
      <c r="L16" s="9">
        <f t="shared" si="0"/>
        <v>1455.99829</v>
      </c>
      <c r="M16" s="6"/>
    </row>
    <row r="17" spans="1:13" x14ac:dyDescent="0.25">
      <c r="A17" s="10" t="str">
        <f>'Reins Liab'!A17</f>
        <v>2015</v>
      </c>
      <c r="B17" s="9">
        <v>7569.8045300000003</v>
      </c>
      <c r="C17" s="9">
        <v>0</v>
      </c>
      <c r="D17" s="9">
        <v>7569.8045300000003</v>
      </c>
      <c r="E17" s="9">
        <v>1453.038</v>
      </c>
      <c r="F17" s="9">
        <v>0</v>
      </c>
      <c r="G17" s="9">
        <v>0.32500000000000001</v>
      </c>
      <c r="H17" s="9">
        <v>0</v>
      </c>
      <c r="I17" s="9">
        <v>11.285629999999999</v>
      </c>
      <c r="J17" s="9">
        <v>0</v>
      </c>
      <c r="K17" s="9">
        <v>0</v>
      </c>
      <c r="L17" s="9">
        <f t="shared" si="0"/>
        <v>1464.6486300000001</v>
      </c>
      <c r="M17" s="6"/>
    </row>
    <row r="18" spans="1:13" x14ac:dyDescent="0.25">
      <c r="A18" s="10" t="str">
        <f>'Reins Liab'!A18</f>
        <v>2016</v>
      </c>
      <c r="B18" s="9">
        <v>5540.3455300000005</v>
      </c>
      <c r="C18" s="9">
        <v>0</v>
      </c>
      <c r="D18" s="9">
        <v>5540.3455300000005</v>
      </c>
      <c r="E18" s="9">
        <v>0</v>
      </c>
      <c r="F18" s="9">
        <v>0</v>
      </c>
      <c r="G18" s="9">
        <v>0.32500000000000001</v>
      </c>
      <c r="H18" s="9">
        <v>0</v>
      </c>
      <c r="I18" s="9">
        <v>25.243259999999999</v>
      </c>
      <c r="J18" s="9">
        <v>0</v>
      </c>
      <c r="K18" s="9">
        <v>0</v>
      </c>
      <c r="L18" s="9">
        <f t="shared" si="0"/>
        <v>25.568259999999999</v>
      </c>
      <c r="M18" s="6"/>
    </row>
    <row r="19" spans="1:13" x14ac:dyDescent="0.25">
      <c r="A19" s="10" t="str">
        <f>'Reins Liab'!A19</f>
        <v>2017</v>
      </c>
      <c r="B19" s="9">
        <v>5064.8128099999994</v>
      </c>
      <c r="C19" s="9">
        <v>-0.10654000000000001</v>
      </c>
      <c r="D19" s="9">
        <v>5064.7062699999997</v>
      </c>
      <c r="E19" s="9">
        <v>0</v>
      </c>
      <c r="F19" s="9">
        <v>0</v>
      </c>
      <c r="G19" s="9">
        <v>0</v>
      </c>
      <c r="H19" s="9">
        <v>0</v>
      </c>
      <c r="I19" s="9">
        <v>12.42375</v>
      </c>
      <c r="J19" s="9">
        <v>0</v>
      </c>
      <c r="K19" s="9">
        <v>0</v>
      </c>
      <c r="L19" s="9">
        <f t="shared" si="0"/>
        <v>12.42375</v>
      </c>
      <c r="M19" s="6"/>
    </row>
    <row r="20" spans="1:13" ht="15.75" thickBot="1" x14ac:dyDescent="0.3">
      <c r="A20" s="11" t="str">
        <f>'Reins Liab'!A20</f>
        <v>2018</v>
      </c>
      <c r="B20" s="9">
        <v>3189.7095800000002</v>
      </c>
      <c r="C20" s="9">
        <v>0</v>
      </c>
      <c r="D20" s="9">
        <v>3189.7095800000002</v>
      </c>
      <c r="E20" s="9">
        <v>0</v>
      </c>
      <c r="F20" s="9">
        <v>0</v>
      </c>
      <c r="G20" s="9">
        <v>0</v>
      </c>
      <c r="H20" s="9">
        <v>0</v>
      </c>
      <c r="I20" s="9">
        <v>38.877429999999997</v>
      </c>
      <c r="J20" s="9">
        <v>0</v>
      </c>
      <c r="K20" s="9">
        <v>0</v>
      </c>
      <c r="L20" s="12">
        <f t="shared" si="0"/>
        <v>38.877429999999997</v>
      </c>
      <c r="M20" s="6"/>
    </row>
    <row r="21" spans="1:13" ht="15.75" thickBot="1" x14ac:dyDescent="0.3">
      <c r="A21" s="13" t="s">
        <v>10</v>
      </c>
      <c r="B21" s="62" t="s">
        <v>32</v>
      </c>
      <c r="C21" s="62" t="s">
        <v>32</v>
      </c>
      <c r="D21" s="62" t="s">
        <v>32</v>
      </c>
      <c r="E21" s="14">
        <f>SUM(E10:E20)</f>
        <v>67251.491919999986</v>
      </c>
      <c r="F21" s="14">
        <f t="shared" ref="F21:L21" si="1">SUM(F10:F20)</f>
        <v>1661.8446399999996</v>
      </c>
      <c r="G21" s="14">
        <f t="shared" si="1"/>
        <v>53.667240000000007</v>
      </c>
      <c r="H21" s="14">
        <f t="shared" si="1"/>
        <v>0</v>
      </c>
      <c r="I21" s="14">
        <f t="shared" si="1"/>
        <v>3230.7458399999996</v>
      </c>
      <c r="J21" s="14">
        <f t="shared" si="1"/>
        <v>0</v>
      </c>
      <c r="K21" s="14">
        <f t="shared" si="1"/>
        <v>0</v>
      </c>
      <c r="L21" s="14">
        <f t="shared" si="1"/>
        <v>68874.060360000003</v>
      </c>
      <c r="M21" s="6"/>
    </row>
    <row r="22" spans="1:13" ht="15.75" thickBot="1" x14ac:dyDescent="0.3">
      <c r="A22" s="15"/>
      <c r="B22" s="16"/>
      <c r="C22" s="16"/>
      <c r="D22" s="16"/>
      <c r="E22" s="16"/>
      <c r="F22" s="16"/>
      <c r="G22" s="16"/>
      <c r="H22" s="16"/>
      <c r="I22" s="16"/>
      <c r="J22" s="16"/>
      <c r="K22" s="16"/>
      <c r="L22" s="16"/>
      <c r="M22" s="6"/>
    </row>
    <row r="23" spans="1:13" ht="15.75" thickBot="1" x14ac:dyDescent="0.3">
      <c r="A23" s="17"/>
      <c r="B23" s="46" t="s">
        <v>11</v>
      </c>
      <c r="C23" s="47"/>
      <c r="D23" s="47"/>
      <c r="E23" s="48"/>
      <c r="F23" s="46" t="s">
        <v>12</v>
      </c>
      <c r="G23" s="47"/>
      <c r="H23" s="47"/>
      <c r="I23" s="48"/>
      <c r="J23" s="67" t="s">
        <v>13</v>
      </c>
      <c r="K23" s="68"/>
      <c r="L23" s="40">
        <v>23</v>
      </c>
      <c r="M23" s="59">
        <v>24</v>
      </c>
    </row>
    <row r="24" spans="1:13" ht="15.75" thickBot="1" x14ac:dyDescent="0.3">
      <c r="A24" s="54"/>
      <c r="B24" s="46" t="s">
        <v>15</v>
      </c>
      <c r="C24" s="48"/>
      <c r="D24" s="46" t="s">
        <v>16</v>
      </c>
      <c r="E24" s="48"/>
      <c r="F24" s="46" t="s">
        <v>15</v>
      </c>
      <c r="G24" s="48"/>
      <c r="H24" s="46" t="s">
        <v>16</v>
      </c>
      <c r="I24" s="48"/>
      <c r="J24" s="69"/>
      <c r="K24" s="70"/>
      <c r="L24" s="71" t="s">
        <v>17</v>
      </c>
      <c r="M24" s="71" t="s">
        <v>14</v>
      </c>
    </row>
    <row r="25" spans="1:13" x14ac:dyDescent="0.25">
      <c r="A25" s="54"/>
      <c r="B25" s="43">
        <v>13</v>
      </c>
      <c r="C25" s="43">
        <f>B25+1</f>
        <v>14</v>
      </c>
      <c r="D25" s="43">
        <f t="shared" ref="D25:K25" si="2">C25+1</f>
        <v>15</v>
      </c>
      <c r="E25" s="43">
        <f t="shared" si="2"/>
        <v>16</v>
      </c>
      <c r="F25" s="43">
        <f t="shared" si="2"/>
        <v>17</v>
      </c>
      <c r="G25" s="43">
        <f t="shared" si="2"/>
        <v>18</v>
      </c>
      <c r="H25" s="43">
        <f t="shared" si="2"/>
        <v>19</v>
      </c>
      <c r="I25" s="43">
        <f t="shared" si="2"/>
        <v>20</v>
      </c>
      <c r="J25" s="43">
        <f t="shared" si="2"/>
        <v>21</v>
      </c>
      <c r="K25" s="43">
        <f t="shared" si="2"/>
        <v>22</v>
      </c>
      <c r="L25" s="71"/>
      <c r="M25" s="71"/>
    </row>
    <row r="26" spans="1:13" ht="30.75" thickBot="1" x14ac:dyDescent="0.3">
      <c r="A26" s="55"/>
      <c r="B26" s="52" t="s">
        <v>6</v>
      </c>
      <c r="C26" s="52" t="s">
        <v>7</v>
      </c>
      <c r="D26" s="52" t="s">
        <v>6</v>
      </c>
      <c r="E26" s="52" t="s">
        <v>7</v>
      </c>
      <c r="F26" s="52" t="s">
        <v>6</v>
      </c>
      <c r="G26" s="52" t="s">
        <v>7</v>
      </c>
      <c r="H26" s="52" t="s">
        <v>6</v>
      </c>
      <c r="I26" s="52" t="s">
        <v>7</v>
      </c>
      <c r="J26" s="52" t="s">
        <v>6</v>
      </c>
      <c r="K26" s="60" t="s">
        <v>7</v>
      </c>
      <c r="L26" s="72"/>
      <c r="M26" s="72"/>
    </row>
    <row r="27" spans="1:13" x14ac:dyDescent="0.25">
      <c r="A27" s="7" t="s">
        <v>9</v>
      </c>
      <c r="B27" s="9">
        <v>100007.77047999999</v>
      </c>
      <c r="C27" s="9">
        <v>14200.435160000001</v>
      </c>
      <c r="D27" s="9">
        <v>25545.63</v>
      </c>
      <c r="E27" s="9">
        <v>1843.3675600000001</v>
      </c>
      <c r="F27" s="9">
        <v>11.2</v>
      </c>
      <c r="G27" s="9">
        <v>0.5579400000000001</v>
      </c>
      <c r="H27" s="9">
        <v>0</v>
      </c>
      <c r="I27" s="9">
        <v>0</v>
      </c>
      <c r="J27" s="9">
        <v>4046.1239300000002</v>
      </c>
      <c r="K27" s="9">
        <v>0</v>
      </c>
      <c r="L27" s="9">
        <v>0</v>
      </c>
      <c r="M27" s="8">
        <f>B27-C27+D27-E27+F27-G27+H27-I27+J27-K27</f>
        <v>113566.36374999999</v>
      </c>
    </row>
    <row r="28" spans="1:13" x14ac:dyDescent="0.25">
      <c r="A28" s="10" t="str">
        <f>A11</f>
        <v>2009</v>
      </c>
      <c r="B28" s="9">
        <v>13365.15675</v>
      </c>
      <c r="C28" s="9">
        <v>0</v>
      </c>
      <c r="D28" s="9">
        <v>8063.3383200000007</v>
      </c>
      <c r="E28" s="9">
        <v>0</v>
      </c>
      <c r="F28" s="9">
        <v>3.2951199999999998</v>
      </c>
      <c r="G28" s="9">
        <v>0</v>
      </c>
      <c r="H28" s="9">
        <v>0</v>
      </c>
      <c r="I28" s="9">
        <v>0</v>
      </c>
      <c r="J28" s="9">
        <v>758.23838999999998</v>
      </c>
      <c r="K28" s="9">
        <v>0</v>
      </c>
      <c r="L28" s="9">
        <v>0</v>
      </c>
      <c r="M28" s="9">
        <f t="shared" ref="M28:M37" si="3">B28-C28+D28-E28+F28-G28+H28-I28+J28-K28</f>
        <v>22190.028579999998</v>
      </c>
    </row>
    <row r="29" spans="1:13" x14ac:dyDescent="0.25">
      <c r="A29" s="10" t="str">
        <f t="shared" ref="A29:A37" si="4">A12</f>
        <v>2010</v>
      </c>
      <c r="B29" s="9">
        <v>21845.123050000002</v>
      </c>
      <c r="C29" s="9">
        <v>0</v>
      </c>
      <c r="D29" s="9">
        <v>7045.5425300000006</v>
      </c>
      <c r="E29" s="9">
        <v>0</v>
      </c>
      <c r="F29" s="9">
        <v>4.43</v>
      </c>
      <c r="G29" s="9">
        <v>0</v>
      </c>
      <c r="H29" s="9">
        <v>0</v>
      </c>
      <c r="I29" s="9">
        <v>0</v>
      </c>
      <c r="J29" s="9">
        <v>874.76679000000001</v>
      </c>
      <c r="K29" s="9">
        <v>0</v>
      </c>
      <c r="L29" s="9">
        <v>0</v>
      </c>
      <c r="M29" s="9">
        <f t="shared" si="3"/>
        <v>29769.862370000003</v>
      </c>
    </row>
    <row r="30" spans="1:13" x14ac:dyDescent="0.25">
      <c r="A30" s="10" t="str">
        <f t="shared" si="4"/>
        <v>2011</v>
      </c>
      <c r="B30" s="9">
        <v>21326.155350000001</v>
      </c>
      <c r="C30" s="9">
        <v>0</v>
      </c>
      <c r="D30" s="9">
        <v>6739.0424400000002</v>
      </c>
      <c r="E30" s="9">
        <v>0</v>
      </c>
      <c r="F30" s="9">
        <v>3.1749999999999998</v>
      </c>
      <c r="G30" s="9">
        <v>0</v>
      </c>
      <c r="H30" s="9">
        <v>0</v>
      </c>
      <c r="I30" s="9">
        <v>0</v>
      </c>
      <c r="J30" s="9">
        <v>817.12582999999995</v>
      </c>
      <c r="K30" s="9">
        <v>0</v>
      </c>
      <c r="L30" s="9">
        <v>0</v>
      </c>
      <c r="M30" s="9">
        <f t="shared" si="3"/>
        <v>28885.498620000002</v>
      </c>
    </row>
    <row r="31" spans="1:13" x14ac:dyDescent="0.25">
      <c r="A31" s="10" t="str">
        <f t="shared" si="4"/>
        <v>2012</v>
      </c>
      <c r="B31" s="9">
        <v>14511.762909999999</v>
      </c>
      <c r="C31" s="9">
        <v>0</v>
      </c>
      <c r="D31" s="9">
        <v>5237.8608800000011</v>
      </c>
      <c r="E31" s="9">
        <v>0</v>
      </c>
      <c r="F31" s="9">
        <v>1.825</v>
      </c>
      <c r="G31" s="9">
        <v>0</v>
      </c>
      <c r="H31" s="9">
        <v>0</v>
      </c>
      <c r="I31" s="9">
        <v>0</v>
      </c>
      <c r="J31" s="9">
        <v>523.76891999999998</v>
      </c>
      <c r="K31" s="9">
        <v>0</v>
      </c>
      <c r="L31" s="9">
        <v>0</v>
      </c>
      <c r="M31" s="9">
        <f t="shared" si="3"/>
        <v>20275.217710000001</v>
      </c>
    </row>
    <row r="32" spans="1:13" x14ac:dyDescent="0.25">
      <c r="A32" s="10" t="str">
        <f t="shared" si="4"/>
        <v>2013</v>
      </c>
      <c r="B32" s="9">
        <v>394.76754999999997</v>
      </c>
      <c r="C32" s="9">
        <v>0</v>
      </c>
      <c r="D32" s="9">
        <v>1632.5936600000002</v>
      </c>
      <c r="E32" s="9">
        <v>0</v>
      </c>
      <c r="F32" s="9">
        <v>0</v>
      </c>
      <c r="G32" s="9">
        <v>0</v>
      </c>
      <c r="H32" s="9">
        <v>0</v>
      </c>
      <c r="I32" s="9">
        <v>0</v>
      </c>
      <c r="J32" s="9">
        <v>120.56914</v>
      </c>
      <c r="K32" s="9">
        <v>0</v>
      </c>
      <c r="L32" s="9">
        <v>0</v>
      </c>
      <c r="M32" s="9">
        <f t="shared" si="3"/>
        <v>2147.9303500000001</v>
      </c>
    </row>
    <row r="33" spans="1:13" x14ac:dyDescent="0.25">
      <c r="A33" s="10" t="str">
        <f t="shared" si="4"/>
        <v>2014</v>
      </c>
      <c r="B33" s="9">
        <v>5409.7569800000001</v>
      </c>
      <c r="C33" s="9">
        <v>0</v>
      </c>
      <c r="D33" s="9">
        <v>1630.05927</v>
      </c>
      <c r="E33" s="9">
        <v>0</v>
      </c>
      <c r="F33" s="9">
        <v>0.67500000000000004</v>
      </c>
      <c r="G33" s="9">
        <v>0</v>
      </c>
      <c r="H33" s="9">
        <v>0</v>
      </c>
      <c r="I33" s="9">
        <v>0</v>
      </c>
      <c r="J33" s="9">
        <v>297.67053000000004</v>
      </c>
      <c r="K33" s="9">
        <v>0</v>
      </c>
      <c r="L33" s="9">
        <v>0</v>
      </c>
      <c r="M33" s="9">
        <f t="shared" si="3"/>
        <v>7338.1617800000004</v>
      </c>
    </row>
    <row r="34" spans="1:13" x14ac:dyDescent="0.25">
      <c r="A34" s="10" t="str">
        <f t="shared" si="4"/>
        <v>2015</v>
      </c>
      <c r="B34" s="9">
        <v>0.46513999999999994</v>
      </c>
      <c r="C34" s="9">
        <v>0</v>
      </c>
      <c r="D34" s="9">
        <v>1617.7691599999998</v>
      </c>
      <c r="E34" s="9">
        <v>0</v>
      </c>
      <c r="F34" s="9">
        <v>0</v>
      </c>
      <c r="G34" s="9">
        <v>0</v>
      </c>
      <c r="H34" s="9">
        <v>0</v>
      </c>
      <c r="I34" s="9">
        <v>0</v>
      </c>
      <c r="J34" s="9">
        <v>170.02202</v>
      </c>
      <c r="K34" s="9">
        <v>0</v>
      </c>
      <c r="L34" s="9">
        <v>0</v>
      </c>
      <c r="M34" s="9">
        <f t="shared" si="3"/>
        <v>1788.25632</v>
      </c>
    </row>
    <row r="35" spans="1:13" x14ac:dyDescent="0.25">
      <c r="A35" s="10" t="str">
        <f t="shared" si="4"/>
        <v>2016</v>
      </c>
      <c r="B35" s="9">
        <v>3589.8019699999995</v>
      </c>
      <c r="C35" s="9">
        <v>0</v>
      </c>
      <c r="D35" s="9">
        <v>911.91885999999988</v>
      </c>
      <c r="E35" s="9">
        <v>0</v>
      </c>
      <c r="F35" s="9">
        <v>0</v>
      </c>
      <c r="G35" s="9">
        <v>0</v>
      </c>
      <c r="H35" s="9">
        <v>0</v>
      </c>
      <c r="I35" s="9">
        <v>0</v>
      </c>
      <c r="J35" s="9">
        <v>190.55237</v>
      </c>
      <c r="K35" s="9">
        <v>0</v>
      </c>
      <c r="L35" s="9">
        <v>0</v>
      </c>
      <c r="M35" s="9">
        <f t="shared" si="3"/>
        <v>4692.2731999999996</v>
      </c>
    </row>
    <row r="36" spans="1:13" x14ac:dyDescent="0.25">
      <c r="A36" s="10" t="str">
        <f t="shared" si="4"/>
        <v>2017</v>
      </c>
      <c r="B36" s="9">
        <v>270.10836999999998</v>
      </c>
      <c r="C36" s="9">
        <v>0</v>
      </c>
      <c r="D36" s="9">
        <v>1675.8062199999999</v>
      </c>
      <c r="E36" s="9">
        <v>0</v>
      </c>
      <c r="F36" s="9">
        <v>0</v>
      </c>
      <c r="G36" s="9">
        <v>0</v>
      </c>
      <c r="H36" s="9">
        <v>0</v>
      </c>
      <c r="I36" s="9">
        <v>0</v>
      </c>
      <c r="J36" s="9">
        <v>142.84226000000001</v>
      </c>
      <c r="K36" s="9">
        <v>0</v>
      </c>
      <c r="L36" s="9">
        <v>0</v>
      </c>
      <c r="M36" s="9">
        <f t="shared" si="3"/>
        <v>2088.7568499999998</v>
      </c>
    </row>
    <row r="37" spans="1:13" ht="15.75" thickBot="1" x14ac:dyDescent="0.3">
      <c r="A37" s="11" t="str">
        <f t="shared" si="4"/>
        <v>2018</v>
      </c>
      <c r="B37" s="9">
        <v>0</v>
      </c>
      <c r="C37" s="9">
        <v>0</v>
      </c>
      <c r="D37" s="9">
        <v>1152.10689</v>
      </c>
      <c r="E37" s="9">
        <v>0</v>
      </c>
      <c r="F37" s="9">
        <v>0</v>
      </c>
      <c r="G37" s="9">
        <v>0</v>
      </c>
      <c r="H37" s="9">
        <v>0</v>
      </c>
      <c r="I37" s="9">
        <v>0</v>
      </c>
      <c r="J37" s="9">
        <v>80.306229999999999</v>
      </c>
      <c r="K37" s="9">
        <v>0</v>
      </c>
      <c r="L37" s="9">
        <v>0</v>
      </c>
      <c r="M37" s="12">
        <f t="shared" si="3"/>
        <v>1232.4131199999999</v>
      </c>
    </row>
    <row r="38" spans="1:13" ht="15.75" thickBot="1" x14ac:dyDescent="0.3">
      <c r="A38" s="13" t="s">
        <v>10</v>
      </c>
      <c r="B38" s="14">
        <f>SUM(B27:B37)</f>
        <v>180720.86854999996</v>
      </c>
      <c r="C38" s="14">
        <f t="shared" ref="C38:M38" si="5">SUM(C27:C37)</f>
        <v>14200.435160000001</v>
      </c>
      <c r="D38" s="14">
        <f t="shared" si="5"/>
        <v>61251.668229999996</v>
      </c>
      <c r="E38" s="14">
        <f t="shared" si="5"/>
        <v>1843.3675600000001</v>
      </c>
      <c r="F38" s="14">
        <f t="shared" si="5"/>
        <v>24.60012</v>
      </c>
      <c r="G38" s="14">
        <f t="shared" si="5"/>
        <v>0.5579400000000001</v>
      </c>
      <c r="H38" s="14">
        <f t="shared" si="5"/>
        <v>0</v>
      </c>
      <c r="I38" s="14">
        <f t="shared" si="5"/>
        <v>0</v>
      </c>
      <c r="J38" s="14">
        <f t="shared" si="5"/>
        <v>8021.9864100000004</v>
      </c>
      <c r="K38" s="14">
        <f t="shared" si="5"/>
        <v>0</v>
      </c>
      <c r="L38" s="14">
        <f t="shared" si="5"/>
        <v>0</v>
      </c>
      <c r="M38" s="14">
        <f t="shared" si="5"/>
        <v>233974.76264999999</v>
      </c>
    </row>
    <row r="39" spans="1:13" ht="15.75" thickBot="1" x14ac:dyDescent="0.3">
      <c r="A39" s="5"/>
      <c r="B39" s="6"/>
      <c r="C39" s="6"/>
      <c r="D39" s="6"/>
      <c r="E39" s="6"/>
      <c r="F39" s="6"/>
      <c r="G39" s="6"/>
      <c r="H39" s="6"/>
      <c r="I39" s="6"/>
      <c r="J39" s="5"/>
      <c r="K39" s="6"/>
      <c r="L39" s="6"/>
      <c r="M39" s="21"/>
    </row>
    <row r="40" spans="1:13" x14ac:dyDescent="0.25">
      <c r="A40" s="18"/>
      <c r="B40" s="53"/>
      <c r="C40" s="63"/>
      <c r="D40" s="64"/>
      <c r="E40" s="67" t="s">
        <v>19</v>
      </c>
      <c r="F40" s="73"/>
      <c r="G40" s="68"/>
      <c r="H40" s="53"/>
      <c r="I40" s="63"/>
      <c r="J40" s="59">
        <v>34</v>
      </c>
      <c r="K40" s="67" t="s">
        <v>22</v>
      </c>
      <c r="L40" s="68"/>
      <c r="M40" s="4"/>
    </row>
    <row r="41" spans="1:13" ht="15.75" thickBot="1" x14ac:dyDescent="0.3">
      <c r="A41" s="54"/>
      <c r="B41" s="65" t="s">
        <v>18</v>
      </c>
      <c r="C41" s="49"/>
      <c r="D41" s="50"/>
      <c r="E41" s="69"/>
      <c r="F41" s="74"/>
      <c r="G41" s="70"/>
      <c r="H41" s="65" t="s">
        <v>20</v>
      </c>
      <c r="I41" s="50"/>
      <c r="J41" s="71" t="s">
        <v>21</v>
      </c>
      <c r="K41" s="69"/>
      <c r="L41" s="70"/>
      <c r="M41" s="4"/>
    </row>
    <row r="42" spans="1:13" x14ac:dyDescent="0.25">
      <c r="A42" s="54"/>
      <c r="B42" s="43">
        <v>26</v>
      </c>
      <c r="C42" s="43">
        <f>B42+1</f>
        <v>27</v>
      </c>
      <c r="D42" s="43">
        <f t="shared" ref="D42:I42" si="6">C42+1</f>
        <v>28</v>
      </c>
      <c r="E42" s="43">
        <f t="shared" si="6"/>
        <v>29</v>
      </c>
      <c r="F42" s="43">
        <f t="shared" si="6"/>
        <v>30</v>
      </c>
      <c r="G42" s="43">
        <f t="shared" si="6"/>
        <v>31</v>
      </c>
      <c r="H42" s="43">
        <f t="shared" si="6"/>
        <v>32</v>
      </c>
      <c r="I42" s="43">
        <f t="shared" si="6"/>
        <v>33</v>
      </c>
      <c r="J42" s="71"/>
      <c r="K42" s="59">
        <v>35</v>
      </c>
      <c r="L42" s="59">
        <v>36</v>
      </c>
      <c r="M42" s="4"/>
    </row>
    <row r="43" spans="1:13" ht="45.75" thickBot="1" x14ac:dyDescent="0.3">
      <c r="A43" s="55"/>
      <c r="B43" s="52" t="s">
        <v>6</v>
      </c>
      <c r="C43" s="52" t="s">
        <v>7</v>
      </c>
      <c r="D43" s="52" t="s">
        <v>8</v>
      </c>
      <c r="E43" s="52" t="s">
        <v>6</v>
      </c>
      <c r="F43" s="52" t="s">
        <v>7</v>
      </c>
      <c r="G43" s="52" t="s">
        <v>8</v>
      </c>
      <c r="H43" s="52" t="s">
        <v>23</v>
      </c>
      <c r="I43" s="52" t="s">
        <v>24</v>
      </c>
      <c r="J43" s="72"/>
      <c r="K43" s="52" t="s">
        <v>11</v>
      </c>
      <c r="L43" s="52" t="s">
        <v>25</v>
      </c>
      <c r="M43" s="4"/>
    </row>
    <row r="44" spans="1:13" x14ac:dyDescent="0.25">
      <c r="A44" s="7" t="s">
        <v>9</v>
      </c>
      <c r="B44" s="61" t="s">
        <v>32</v>
      </c>
      <c r="C44" s="61" t="s">
        <v>32</v>
      </c>
      <c r="D44" s="61" t="s">
        <v>32</v>
      </c>
      <c r="E44" s="61" t="s">
        <v>32</v>
      </c>
      <c r="F44" s="61" t="s">
        <v>32</v>
      </c>
      <c r="G44" s="61" t="s">
        <v>32</v>
      </c>
      <c r="H44" s="9">
        <v>21462.952000000001</v>
      </c>
      <c r="I44" s="9">
        <v>0</v>
      </c>
      <c r="J44" s="61" t="s">
        <v>32</v>
      </c>
      <c r="K44" s="8">
        <f>B27-C27+D27-E27-H44</f>
        <v>88046.645759999985</v>
      </c>
      <c r="L44" s="8">
        <f>F27-G27+H27-I27+J27-K27-I44</f>
        <v>4056.7659900000003</v>
      </c>
      <c r="M44" s="4"/>
    </row>
    <row r="45" spans="1:13" x14ac:dyDescent="0.25">
      <c r="A45" s="10" t="str">
        <f>A28</f>
        <v>2009</v>
      </c>
      <c r="B45" s="9">
        <f>E11+G11+I11+B28+D28+F28+H28+J28</f>
        <v>38391.574420000004</v>
      </c>
      <c r="C45" s="9">
        <f>F11+H11+J11+C28+E28+G28+I28+K28</f>
        <v>0</v>
      </c>
      <c r="D45" s="9">
        <f>B45-C45</f>
        <v>38391.574420000004</v>
      </c>
      <c r="E45" s="19">
        <f>IFERROR(B45/B11*100,"")</f>
        <v>49.114884134829786</v>
      </c>
      <c r="F45" s="19" t="str">
        <f>IFERROR(C45/C11*100,"")</f>
        <v/>
      </c>
      <c r="G45" s="19">
        <f>IFERROR(D45/D11*100,"")</f>
        <v>49.114884134829786</v>
      </c>
      <c r="H45" s="9">
        <v>4158.1805100000001</v>
      </c>
      <c r="I45" s="9">
        <v>0</v>
      </c>
      <c r="J45" s="22"/>
      <c r="K45" s="9">
        <f t="shared" ref="K45:K54" si="7">B28-C28+D28-E28-H45</f>
        <v>17270.314559999999</v>
      </c>
      <c r="L45" s="9">
        <f t="shared" ref="L45:L54" si="8">F28-G28+H28-I28+J28-K28-I45</f>
        <v>761.53350999999998</v>
      </c>
      <c r="M45" s="4"/>
    </row>
    <row r="46" spans="1:13" x14ac:dyDescent="0.25">
      <c r="A46" s="10" t="str">
        <f t="shared" ref="A46:A54" si="9">A29</f>
        <v>2010</v>
      </c>
      <c r="B46" s="9">
        <f t="shared" ref="B46:C54" si="10">E12+G12+I12+B29+D29+F29+H29+J29</f>
        <v>40403.791340000003</v>
      </c>
      <c r="C46" s="9">
        <f t="shared" si="10"/>
        <v>0</v>
      </c>
      <c r="D46" s="9">
        <f t="shared" ref="D46:D54" si="11">B46-C46</f>
        <v>40403.791340000003</v>
      </c>
      <c r="E46" s="19">
        <f t="shared" ref="E46:G54" si="12">IFERROR(B46/B12*100,"")</f>
        <v>63.457954786625514</v>
      </c>
      <c r="F46" s="19" t="str">
        <f t="shared" si="12"/>
        <v/>
      </c>
      <c r="G46" s="19">
        <f t="shared" si="12"/>
        <v>63.457954786625514</v>
      </c>
      <c r="H46" s="9">
        <v>6068.7374399999999</v>
      </c>
      <c r="I46" s="9">
        <v>0</v>
      </c>
      <c r="J46" s="22"/>
      <c r="K46" s="9">
        <f t="shared" si="7"/>
        <v>22821.92814</v>
      </c>
      <c r="L46" s="9">
        <f t="shared" si="8"/>
        <v>879.19678999999996</v>
      </c>
      <c r="M46" s="4"/>
    </row>
    <row r="47" spans="1:13" x14ac:dyDescent="0.25">
      <c r="A47" s="10" t="str">
        <f t="shared" si="9"/>
        <v>2011</v>
      </c>
      <c r="B47" s="9">
        <f t="shared" si="10"/>
        <v>43502.49424</v>
      </c>
      <c r="C47" s="9">
        <f t="shared" si="10"/>
        <v>0</v>
      </c>
      <c r="D47" s="9">
        <f t="shared" si="11"/>
        <v>43502.49424</v>
      </c>
      <c r="E47" s="19">
        <f t="shared" si="12"/>
        <v>73.987648094163333</v>
      </c>
      <c r="F47" s="19" t="str">
        <f t="shared" si="12"/>
        <v/>
      </c>
      <c r="G47" s="19">
        <f t="shared" si="12"/>
        <v>73.987648094163333</v>
      </c>
      <c r="H47" s="9">
        <v>6501.8572299999996</v>
      </c>
      <c r="I47" s="9">
        <v>0</v>
      </c>
      <c r="J47" s="22"/>
      <c r="K47" s="9">
        <f t="shared" si="7"/>
        <v>21563.340560000004</v>
      </c>
      <c r="L47" s="9">
        <f t="shared" si="8"/>
        <v>820.30082999999991</v>
      </c>
      <c r="M47" s="4"/>
    </row>
    <row r="48" spans="1:13" x14ac:dyDescent="0.25">
      <c r="A48" s="10" t="str">
        <f t="shared" si="9"/>
        <v>2012</v>
      </c>
      <c r="B48" s="9">
        <f t="shared" si="10"/>
        <v>37013.556669999998</v>
      </c>
      <c r="C48" s="9">
        <f t="shared" si="10"/>
        <v>0</v>
      </c>
      <c r="D48" s="9">
        <f t="shared" si="11"/>
        <v>37013.556669999998</v>
      </c>
      <c r="E48" s="19">
        <f t="shared" si="12"/>
        <v>99.733813423362321</v>
      </c>
      <c r="F48" s="19" t="str">
        <f t="shared" si="12"/>
        <v/>
      </c>
      <c r="G48" s="19">
        <f t="shared" si="12"/>
        <v>99.733813423362321</v>
      </c>
      <c r="H48" s="9">
        <v>5105.7797699999992</v>
      </c>
      <c r="I48" s="9">
        <v>0</v>
      </c>
      <c r="J48" s="22"/>
      <c r="K48" s="9">
        <f t="shared" si="7"/>
        <v>14643.844020000002</v>
      </c>
      <c r="L48" s="9">
        <f t="shared" si="8"/>
        <v>525.59392000000003</v>
      </c>
      <c r="M48" s="4"/>
    </row>
    <row r="49" spans="1:13" x14ac:dyDescent="0.25">
      <c r="A49" s="10" t="str">
        <f t="shared" si="9"/>
        <v>2013</v>
      </c>
      <c r="B49" s="9">
        <f t="shared" si="10"/>
        <v>2158.4336700000003</v>
      </c>
      <c r="C49" s="9">
        <f t="shared" si="10"/>
        <v>0</v>
      </c>
      <c r="D49" s="9">
        <f t="shared" si="11"/>
        <v>2158.4336700000003</v>
      </c>
      <c r="E49" s="19">
        <f t="shared" si="12"/>
        <v>18.432671882216738</v>
      </c>
      <c r="F49" s="19" t="str">
        <f t="shared" si="12"/>
        <v/>
      </c>
      <c r="G49" s="19">
        <f t="shared" si="12"/>
        <v>18.432671882216738</v>
      </c>
      <c r="H49" s="9">
        <v>360.96692999999999</v>
      </c>
      <c r="I49" s="9">
        <v>0</v>
      </c>
      <c r="J49" s="22"/>
      <c r="K49" s="9">
        <f t="shared" si="7"/>
        <v>1666.3942800000002</v>
      </c>
      <c r="L49" s="9">
        <f t="shared" si="8"/>
        <v>120.56914</v>
      </c>
      <c r="M49" s="4"/>
    </row>
    <row r="50" spans="1:13" x14ac:dyDescent="0.25">
      <c r="A50" s="10" t="str">
        <f t="shared" si="9"/>
        <v>2014</v>
      </c>
      <c r="B50" s="9">
        <f t="shared" si="10"/>
        <v>8794.1600699999981</v>
      </c>
      <c r="C50" s="9">
        <f t="shared" si="10"/>
        <v>0</v>
      </c>
      <c r="D50" s="9">
        <f t="shared" si="11"/>
        <v>8794.1600699999981</v>
      </c>
      <c r="E50" s="19">
        <f t="shared" si="12"/>
        <v>82.084866872777553</v>
      </c>
      <c r="F50" s="19" t="str">
        <f t="shared" si="12"/>
        <v/>
      </c>
      <c r="G50" s="19">
        <f t="shared" si="12"/>
        <v>82.084866872777553</v>
      </c>
      <c r="H50" s="9">
        <v>1567.2959099999998</v>
      </c>
      <c r="I50" s="9">
        <v>0</v>
      </c>
      <c r="J50" s="22"/>
      <c r="K50" s="9">
        <f t="shared" si="7"/>
        <v>5472.52034</v>
      </c>
      <c r="L50" s="9">
        <f t="shared" si="8"/>
        <v>298.34553000000005</v>
      </c>
      <c r="M50" s="4"/>
    </row>
    <row r="51" spans="1:13" x14ac:dyDescent="0.25">
      <c r="A51" s="10" t="str">
        <f t="shared" si="9"/>
        <v>2015</v>
      </c>
      <c r="B51" s="9">
        <f t="shared" si="10"/>
        <v>3252.9049499999996</v>
      </c>
      <c r="C51" s="9">
        <f t="shared" si="10"/>
        <v>0</v>
      </c>
      <c r="D51" s="9">
        <f t="shared" si="11"/>
        <v>3252.9049499999996</v>
      </c>
      <c r="E51" s="19">
        <f t="shared" si="12"/>
        <v>42.972112913990919</v>
      </c>
      <c r="F51" s="19" t="str">
        <f t="shared" si="12"/>
        <v/>
      </c>
      <c r="G51" s="19">
        <f t="shared" si="12"/>
        <v>42.972112913990919</v>
      </c>
      <c r="H51" s="9">
        <v>262.79573999999997</v>
      </c>
      <c r="I51" s="9">
        <v>0</v>
      </c>
      <c r="J51" s="22"/>
      <c r="K51" s="9">
        <f t="shared" si="7"/>
        <v>1355.4385599999998</v>
      </c>
      <c r="L51" s="9">
        <f t="shared" si="8"/>
        <v>170.02202</v>
      </c>
      <c r="M51" s="4"/>
    </row>
    <row r="52" spans="1:13" x14ac:dyDescent="0.25">
      <c r="A52" s="10" t="str">
        <f t="shared" si="9"/>
        <v>2016</v>
      </c>
      <c r="B52" s="9">
        <f t="shared" si="10"/>
        <v>4717.8414599999996</v>
      </c>
      <c r="C52" s="9">
        <f t="shared" si="10"/>
        <v>0</v>
      </c>
      <c r="D52" s="9">
        <f t="shared" si="11"/>
        <v>4717.8414599999996</v>
      </c>
      <c r="E52" s="19">
        <f t="shared" si="12"/>
        <v>85.15428206514764</v>
      </c>
      <c r="F52" s="19" t="str">
        <f t="shared" si="12"/>
        <v/>
      </c>
      <c r="G52" s="19">
        <f t="shared" si="12"/>
        <v>85.15428206514764</v>
      </c>
      <c r="H52" s="9">
        <v>1102.37237</v>
      </c>
      <c r="I52" s="9">
        <v>0</v>
      </c>
      <c r="J52" s="22"/>
      <c r="K52" s="9">
        <f t="shared" si="7"/>
        <v>3399.3484599999992</v>
      </c>
      <c r="L52" s="9">
        <f t="shared" si="8"/>
        <v>190.55237</v>
      </c>
      <c r="M52" s="4"/>
    </row>
    <row r="53" spans="1:13" x14ac:dyDescent="0.25">
      <c r="A53" s="10" t="str">
        <f t="shared" si="9"/>
        <v>2017</v>
      </c>
      <c r="B53" s="9">
        <f t="shared" si="10"/>
        <v>2101.1805999999997</v>
      </c>
      <c r="C53" s="9">
        <f t="shared" si="10"/>
        <v>0</v>
      </c>
      <c r="D53" s="9">
        <f t="shared" si="11"/>
        <v>2101.1805999999997</v>
      </c>
      <c r="E53" s="19">
        <f t="shared" si="12"/>
        <v>41.485849108804473</v>
      </c>
      <c r="F53" s="19">
        <f t="shared" si="12"/>
        <v>0</v>
      </c>
      <c r="G53" s="19">
        <f t="shared" si="12"/>
        <v>41.486721795615601</v>
      </c>
      <c r="H53" s="9">
        <v>336.61624</v>
      </c>
      <c r="I53" s="9">
        <v>0</v>
      </c>
      <c r="J53" s="22"/>
      <c r="K53" s="9">
        <f t="shared" si="7"/>
        <v>1609.2983499999998</v>
      </c>
      <c r="L53" s="9">
        <f t="shared" si="8"/>
        <v>142.84226000000001</v>
      </c>
      <c r="M53" s="4"/>
    </row>
    <row r="54" spans="1:13" ht="15.75" thickBot="1" x14ac:dyDescent="0.3">
      <c r="A54" s="11" t="str">
        <f t="shared" si="9"/>
        <v>2018</v>
      </c>
      <c r="B54" s="9">
        <f t="shared" si="10"/>
        <v>1271.2905499999999</v>
      </c>
      <c r="C54" s="9">
        <f t="shared" si="10"/>
        <v>0</v>
      </c>
      <c r="D54" s="9">
        <f t="shared" si="11"/>
        <v>1271.2905499999999</v>
      </c>
      <c r="E54" s="23">
        <f t="shared" si="12"/>
        <v>39.85599685849769</v>
      </c>
      <c r="F54" s="23" t="str">
        <f t="shared" si="12"/>
        <v/>
      </c>
      <c r="G54" s="23">
        <f t="shared" si="12"/>
        <v>39.85599685849769</v>
      </c>
      <c r="H54" s="9">
        <v>209.30992000000001</v>
      </c>
      <c r="I54" s="12">
        <v>0</v>
      </c>
      <c r="J54" s="20"/>
      <c r="K54" s="12">
        <f t="shared" si="7"/>
        <v>942.79696999999999</v>
      </c>
      <c r="L54" s="12">
        <f t="shared" si="8"/>
        <v>80.306229999999999</v>
      </c>
      <c r="M54" s="4"/>
    </row>
    <row r="55" spans="1:13" ht="15.75" thickBot="1" x14ac:dyDescent="0.3">
      <c r="A55" s="13" t="s">
        <v>10</v>
      </c>
      <c r="B55" s="62" t="s">
        <v>32</v>
      </c>
      <c r="C55" s="62" t="s">
        <v>32</v>
      </c>
      <c r="D55" s="62" t="s">
        <v>32</v>
      </c>
      <c r="E55" s="62" t="s">
        <v>32</v>
      </c>
      <c r="F55" s="62" t="s">
        <v>32</v>
      </c>
      <c r="G55" s="62" t="s">
        <v>32</v>
      </c>
      <c r="H55" s="14">
        <f>SUM(H46:H54)</f>
        <v>21515.73155</v>
      </c>
      <c r="I55" s="14">
        <f>SUM(I45:I54)</f>
        <v>0</v>
      </c>
      <c r="J55" s="62" t="s">
        <v>32</v>
      </c>
      <c r="K55" s="14">
        <f>SUM(K44:K54)</f>
        <v>178791.87</v>
      </c>
      <c r="L55" s="14">
        <f>SUM(L44:L54)</f>
        <v>8046.0285900000017</v>
      </c>
      <c r="M55" s="4"/>
    </row>
    <row r="57" spans="1:13" ht="16.5" thickBot="1" x14ac:dyDescent="0.3">
      <c r="A57" s="44" t="s">
        <v>36</v>
      </c>
      <c r="B57" s="2"/>
      <c r="C57" s="2"/>
      <c r="D57" s="2"/>
      <c r="E57" s="2"/>
      <c r="F57" s="2"/>
      <c r="G57" s="2"/>
      <c r="H57" s="2"/>
      <c r="I57" s="2"/>
      <c r="J57" s="2"/>
      <c r="K57" s="2"/>
      <c r="L57" s="2"/>
      <c r="M57" s="2"/>
    </row>
    <row r="58" spans="1:13" ht="15.75" customHeight="1" thickBot="1" x14ac:dyDescent="0.3">
      <c r="A58" s="75" t="s">
        <v>26</v>
      </c>
      <c r="B58" s="25" t="s">
        <v>27</v>
      </c>
      <c r="C58" s="26"/>
      <c r="D58" s="26"/>
      <c r="E58" s="26"/>
      <c r="F58" s="26"/>
      <c r="G58" s="26"/>
      <c r="H58" s="26"/>
      <c r="I58" s="26"/>
      <c r="J58" s="26"/>
      <c r="K58" s="27"/>
      <c r="L58" s="25" t="s">
        <v>28</v>
      </c>
      <c r="M58" s="27"/>
    </row>
    <row r="59" spans="1:13" x14ac:dyDescent="0.25">
      <c r="A59" s="76"/>
      <c r="B59" s="28">
        <v>1</v>
      </c>
      <c r="C59" s="28">
        <v>2</v>
      </c>
      <c r="D59" s="28">
        <v>3</v>
      </c>
      <c r="E59" s="28">
        <v>4</v>
      </c>
      <c r="F59" s="28">
        <v>5</v>
      </c>
      <c r="G59" s="28">
        <v>6</v>
      </c>
      <c r="H59" s="28">
        <v>7</v>
      </c>
      <c r="I59" s="28">
        <v>8</v>
      </c>
      <c r="J59" s="28">
        <v>9</v>
      </c>
      <c r="K59" s="28">
        <v>10</v>
      </c>
      <c r="L59" s="28">
        <v>11</v>
      </c>
      <c r="M59" s="28">
        <v>12</v>
      </c>
    </row>
    <row r="60" spans="1:13" x14ac:dyDescent="0.25">
      <c r="A60" s="77"/>
      <c r="B60" s="29" t="str">
        <f>A62</f>
        <v>2009</v>
      </c>
      <c r="C60" s="29">
        <f>B60+1</f>
        <v>2010</v>
      </c>
      <c r="D60" s="29">
        <f t="shared" ref="D60:K60" si="13">C60+1</f>
        <v>2011</v>
      </c>
      <c r="E60" s="29">
        <f t="shared" si="13"/>
        <v>2012</v>
      </c>
      <c r="F60" s="29">
        <f t="shared" si="13"/>
        <v>2013</v>
      </c>
      <c r="G60" s="29">
        <f t="shared" si="13"/>
        <v>2014</v>
      </c>
      <c r="H60" s="29">
        <f t="shared" si="13"/>
        <v>2015</v>
      </c>
      <c r="I60" s="29">
        <f t="shared" si="13"/>
        <v>2016</v>
      </c>
      <c r="J60" s="29">
        <f t="shared" si="13"/>
        <v>2017</v>
      </c>
      <c r="K60" s="29">
        <f t="shared" si="13"/>
        <v>2018</v>
      </c>
      <c r="L60" s="29" t="s">
        <v>30</v>
      </c>
      <c r="M60" s="29" t="s">
        <v>31</v>
      </c>
    </row>
    <row r="61" spans="1:13" x14ac:dyDescent="0.25">
      <c r="A61" s="30" t="s">
        <v>9</v>
      </c>
      <c r="B61" s="31">
        <v>312671.98200000008</v>
      </c>
      <c r="C61" s="31">
        <v>333287.38154000009</v>
      </c>
      <c r="D61" s="31">
        <v>317103.19799999997</v>
      </c>
      <c r="E61" s="31">
        <v>315535.92248999997</v>
      </c>
      <c r="F61" s="31">
        <v>328995.25060000009</v>
      </c>
      <c r="G61" s="31">
        <v>308975.53567000007</v>
      </c>
      <c r="H61" s="31">
        <v>315461.11647000001</v>
      </c>
      <c r="I61" s="31">
        <v>306001.87480000011</v>
      </c>
      <c r="J61" s="31">
        <v>299414.70491000009</v>
      </c>
      <c r="K61" s="31">
        <v>283133.71980000002</v>
      </c>
      <c r="L61" s="32">
        <f>K61-J61</f>
        <v>-16280.985110000067</v>
      </c>
      <c r="M61" s="32">
        <f>K61-I61</f>
        <v>-22868.155000000086</v>
      </c>
    </row>
    <row r="62" spans="1:13" x14ac:dyDescent="0.25">
      <c r="A62" s="10" t="str">
        <f>A45</f>
        <v>2009</v>
      </c>
      <c r="B62" s="31">
        <v>59051.028109999999</v>
      </c>
      <c r="C62" s="31">
        <v>59701.695039999999</v>
      </c>
      <c r="D62" s="31">
        <v>65301.307999999997</v>
      </c>
      <c r="E62" s="31">
        <v>61745.275000000001</v>
      </c>
      <c r="F62" s="31">
        <v>53745.275000000001</v>
      </c>
      <c r="G62" s="31">
        <v>50155.6</v>
      </c>
      <c r="H62" s="31">
        <v>49640.6</v>
      </c>
      <c r="I62" s="31">
        <v>53505.599999999999</v>
      </c>
      <c r="J62" s="31">
        <v>46582.599949999996</v>
      </c>
      <c r="K62" s="31">
        <v>40582.599950000003</v>
      </c>
      <c r="L62" s="32">
        <f t="shared" ref="L62:L70" si="14">K62-J62</f>
        <v>-5999.9999999999927</v>
      </c>
      <c r="M62" s="32">
        <f t="shared" ref="M62:M69" si="15">K62-I62</f>
        <v>-12923.000049999995</v>
      </c>
    </row>
    <row r="63" spans="1:13" x14ac:dyDescent="0.25">
      <c r="A63" s="10" t="str">
        <f t="shared" ref="A63:A71" si="16">A46</f>
        <v>2010</v>
      </c>
      <c r="B63" s="33" t="s">
        <v>32</v>
      </c>
      <c r="C63" s="31">
        <v>45585.77895</v>
      </c>
      <c r="D63" s="31">
        <v>54185.302000000003</v>
      </c>
      <c r="E63" s="31">
        <v>53179.6</v>
      </c>
      <c r="F63" s="31">
        <v>46179.6</v>
      </c>
      <c r="G63" s="31">
        <v>45330.599999999991</v>
      </c>
      <c r="H63" s="31">
        <v>47305.599999999991</v>
      </c>
      <c r="I63" s="31">
        <v>48285.599999999999</v>
      </c>
      <c r="J63" s="31">
        <v>45795.599950000003</v>
      </c>
      <c r="K63" s="31">
        <v>43295.599950000003</v>
      </c>
      <c r="L63" s="32">
        <f t="shared" si="14"/>
        <v>-2500</v>
      </c>
      <c r="M63" s="32">
        <f t="shared" si="15"/>
        <v>-4990.0000499999951</v>
      </c>
    </row>
    <row r="64" spans="1:13" x14ac:dyDescent="0.25">
      <c r="A64" s="10" t="str">
        <f t="shared" si="16"/>
        <v>2011</v>
      </c>
      <c r="B64" s="33" t="s">
        <v>32</v>
      </c>
      <c r="C64" s="33" t="s">
        <v>32</v>
      </c>
      <c r="D64" s="31">
        <v>39055.654000000002</v>
      </c>
      <c r="E64" s="31">
        <v>53905.648999999998</v>
      </c>
      <c r="F64" s="31">
        <v>53905.648999999998</v>
      </c>
      <c r="G64" s="31">
        <v>50680.6</v>
      </c>
      <c r="H64" s="31">
        <v>52130.6</v>
      </c>
      <c r="I64" s="31">
        <v>51895.6</v>
      </c>
      <c r="J64" s="31">
        <v>48096.6</v>
      </c>
      <c r="K64" s="31">
        <v>45796.600000000006</v>
      </c>
      <c r="L64" s="32">
        <f t="shared" si="14"/>
        <v>-2299.9999999999927</v>
      </c>
      <c r="M64" s="32">
        <f t="shared" si="15"/>
        <v>-6098.9999999999927</v>
      </c>
    </row>
    <row r="65" spans="1:13" x14ac:dyDescent="0.25">
      <c r="A65" s="10" t="str">
        <f t="shared" si="16"/>
        <v>2012</v>
      </c>
      <c r="B65" s="33" t="s">
        <v>32</v>
      </c>
      <c r="C65" s="33" t="s">
        <v>32</v>
      </c>
      <c r="D65" s="33" t="s">
        <v>32</v>
      </c>
      <c r="E65" s="31">
        <v>27487.226160000006</v>
      </c>
      <c r="F65" s="31">
        <v>29487.226159999998</v>
      </c>
      <c r="G65" s="31">
        <v>39897.19999999999</v>
      </c>
      <c r="H65" s="31">
        <v>42397.2</v>
      </c>
      <c r="I65" s="31">
        <v>42082.2</v>
      </c>
      <c r="J65" s="31">
        <v>41002.199999999997</v>
      </c>
      <c r="K65" s="31">
        <v>38002.199999999997</v>
      </c>
      <c r="L65" s="32">
        <f t="shared" si="14"/>
        <v>-3000</v>
      </c>
      <c r="M65" s="32">
        <f t="shared" si="15"/>
        <v>-4080</v>
      </c>
    </row>
    <row r="66" spans="1:13" x14ac:dyDescent="0.25">
      <c r="A66" s="10" t="str">
        <f t="shared" si="16"/>
        <v>2013</v>
      </c>
      <c r="B66" s="33" t="s">
        <v>32</v>
      </c>
      <c r="C66" s="33" t="s">
        <v>32</v>
      </c>
      <c r="D66" s="33" t="s">
        <v>32</v>
      </c>
      <c r="E66" s="33" t="s">
        <v>32</v>
      </c>
      <c r="F66" s="31">
        <v>11902.64968</v>
      </c>
      <c r="G66" s="31">
        <v>5501</v>
      </c>
      <c r="H66" s="31">
        <v>4300.9999999999991</v>
      </c>
      <c r="I66" s="31">
        <v>3501</v>
      </c>
      <c r="J66" s="31">
        <v>3000.9999999999995</v>
      </c>
      <c r="K66" s="31">
        <v>2501</v>
      </c>
      <c r="L66" s="32">
        <f t="shared" si="14"/>
        <v>-499.99999999999955</v>
      </c>
      <c r="M66" s="32">
        <f t="shared" si="15"/>
        <v>-1000</v>
      </c>
    </row>
    <row r="67" spans="1:13" x14ac:dyDescent="0.25">
      <c r="A67" s="10" t="str">
        <f t="shared" si="16"/>
        <v>2014</v>
      </c>
      <c r="B67" s="33" t="s">
        <v>32</v>
      </c>
      <c r="C67" s="33" t="s">
        <v>32</v>
      </c>
      <c r="D67" s="33" t="s">
        <v>32</v>
      </c>
      <c r="E67" s="33" t="s">
        <v>32</v>
      </c>
      <c r="F67" s="33" t="s">
        <v>32</v>
      </c>
      <c r="G67" s="31">
        <v>4900.2999999999993</v>
      </c>
      <c r="H67" s="31">
        <v>9000</v>
      </c>
      <c r="I67" s="31">
        <v>10000</v>
      </c>
      <c r="J67" s="31">
        <v>10000.000000000002</v>
      </c>
      <c r="K67" s="31">
        <v>9500</v>
      </c>
      <c r="L67" s="32">
        <f t="shared" si="14"/>
        <v>-500.00000000000182</v>
      </c>
      <c r="M67" s="32">
        <f t="shared" si="15"/>
        <v>-500</v>
      </c>
    </row>
    <row r="68" spans="1:13" x14ac:dyDescent="0.25">
      <c r="A68" s="10" t="str">
        <f t="shared" si="16"/>
        <v>2015</v>
      </c>
      <c r="B68" s="33" t="s">
        <v>32</v>
      </c>
      <c r="C68" s="33" t="s">
        <v>32</v>
      </c>
      <c r="D68" s="33" t="s">
        <v>32</v>
      </c>
      <c r="E68" s="33" t="s">
        <v>32</v>
      </c>
      <c r="F68" s="33" t="s">
        <v>32</v>
      </c>
      <c r="G68" s="33" t="s">
        <v>32</v>
      </c>
      <c r="H68" s="31">
        <v>4604.2643899999994</v>
      </c>
      <c r="I68" s="31">
        <v>3500.3000000000006</v>
      </c>
      <c r="J68" s="31">
        <v>3000.3</v>
      </c>
      <c r="K68" s="31">
        <v>3500.3</v>
      </c>
      <c r="L68" s="32">
        <f t="shared" si="14"/>
        <v>500</v>
      </c>
      <c r="M68" s="32">
        <f t="shared" si="15"/>
        <v>0</v>
      </c>
    </row>
    <row r="69" spans="1:13" x14ac:dyDescent="0.25">
      <c r="A69" s="10" t="str">
        <f t="shared" si="16"/>
        <v>2016</v>
      </c>
      <c r="B69" s="33" t="s">
        <v>32</v>
      </c>
      <c r="C69" s="33" t="s">
        <v>32</v>
      </c>
      <c r="D69" s="33" t="s">
        <v>32</v>
      </c>
      <c r="E69" s="33" t="s">
        <v>32</v>
      </c>
      <c r="F69" s="33" t="s">
        <v>32</v>
      </c>
      <c r="G69" s="33" t="s">
        <v>32</v>
      </c>
      <c r="H69" s="33" t="s">
        <v>32</v>
      </c>
      <c r="I69" s="31">
        <v>3402.19848</v>
      </c>
      <c r="J69" s="31">
        <v>3000.3</v>
      </c>
      <c r="K69" s="31">
        <v>5200.3</v>
      </c>
      <c r="L69" s="32">
        <f t="shared" si="14"/>
        <v>2200</v>
      </c>
      <c r="M69" s="32">
        <f t="shared" si="15"/>
        <v>1798.1015200000002</v>
      </c>
    </row>
    <row r="70" spans="1:13" x14ac:dyDescent="0.25">
      <c r="A70" s="10" t="str">
        <f t="shared" si="16"/>
        <v>2017</v>
      </c>
      <c r="B70" s="33" t="s">
        <v>32</v>
      </c>
      <c r="C70" s="33" t="s">
        <v>32</v>
      </c>
      <c r="D70" s="33" t="s">
        <v>32</v>
      </c>
      <c r="E70" s="33" t="s">
        <v>32</v>
      </c>
      <c r="F70" s="33" t="s">
        <v>32</v>
      </c>
      <c r="G70" s="33" t="s">
        <v>32</v>
      </c>
      <c r="H70" s="33" t="s">
        <v>32</v>
      </c>
      <c r="I70" s="33" t="s">
        <v>32</v>
      </c>
      <c r="J70" s="31">
        <v>2786.4501199999991</v>
      </c>
      <c r="K70" s="31">
        <v>2500.3000000000002</v>
      </c>
      <c r="L70" s="32">
        <f t="shared" si="14"/>
        <v>-286.15011999999888</v>
      </c>
      <c r="M70" s="39" t="s">
        <v>32</v>
      </c>
    </row>
    <row r="71" spans="1:13" ht="15.75" thickBot="1" x14ac:dyDescent="0.3">
      <c r="A71" s="11" t="str">
        <f t="shared" si="16"/>
        <v>2018</v>
      </c>
      <c r="B71" s="34" t="s">
        <v>32</v>
      </c>
      <c r="C71" s="34" t="s">
        <v>32</v>
      </c>
      <c r="D71" s="34" t="s">
        <v>32</v>
      </c>
      <c r="E71" s="34" t="s">
        <v>32</v>
      </c>
      <c r="F71" s="34" t="s">
        <v>32</v>
      </c>
      <c r="G71" s="34" t="s">
        <v>32</v>
      </c>
      <c r="H71" s="34" t="s">
        <v>32</v>
      </c>
      <c r="I71" s="34" t="s">
        <v>32</v>
      </c>
      <c r="J71" s="34" t="s">
        <v>32</v>
      </c>
      <c r="K71" s="34">
        <v>1493.6125500000001</v>
      </c>
      <c r="L71" s="35" t="s">
        <v>32</v>
      </c>
      <c r="M71" s="35" t="s">
        <v>32</v>
      </c>
    </row>
    <row r="72" spans="1:13" ht="15.75" thickBot="1" x14ac:dyDescent="0.3">
      <c r="A72" s="36"/>
      <c r="B72" s="4"/>
      <c r="C72" s="4"/>
      <c r="D72" s="4"/>
      <c r="E72" s="4"/>
      <c r="F72" s="4"/>
      <c r="G72" s="4"/>
      <c r="H72" s="4"/>
      <c r="I72" s="4"/>
      <c r="J72" s="4"/>
      <c r="K72" s="24" t="s">
        <v>10</v>
      </c>
      <c r="L72" s="37">
        <f>SUM(L61:L70)</f>
        <v>-28667.135230000051</v>
      </c>
      <c r="M72" s="37">
        <f>SUM(M61:M69)</f>
        <v>-50662.053580000065</v>
      </c>
    </row>
    <row r="73" spans="1:13" x14ac:dyDescent="0.25">
      <c r="A73" s="4"/>
      <c r="B73" s="4"/>
      <c r="C73" s="4"/>
      <c r="D73" s="4"/>
      <c r="E73" s="4"/>
      <c r="F73" s="4"/>
      <c r="G73" s="4"/>
      <c r="H73" s="4"/>
      <c r="I73" s="4"/>
      <c r="J73" s="4"/>
      <c r="K73" s="4"/>
      <c r="L73" s="4"/>
      <c r="M73" s="4"/>
    </row>
    <row r="74" spans="1:13" ht="16.5" thickBot="1" x14ac:dyDescent="0.3">
      <c r="A74" s="44" t="s">
        <v>33</v>
      </c>
      <c r="B74" s="2"/>
      <c r="C74" s="2"/>
      <c r="D74" s="2"/>
      <c r="E74" s="2"/>
      <c r="F74" s="2"/>
      <c r="G74" s="2"/>
      <c r="H74" s="2"/>
      <c r="I74" s="2"/>
      <c r="J74" s="2"/>
      <c r="K74" s="2"/>
      <c r="L74" s="4"/>
      <c r="M74" s="4"/>
    </row>
    <row r="75" spans="1:13" ht="15.75" customHeight="1" thickBot="1" x14ac:dyDescent="0.3">
      <c r="A75" s="75" t="s">
        <v>26</v>
      </c>
      <c r="B75" s="25" t="s">
        <v>34</v>
      </c>
      <c r="C75" s="26"/>
      <c r="D75" s="26"/>
      <c r="E75" s="26"/>
      <c r="F75" s="26"/>
      <c r="G75" s="26"/>
      <c r="H75" s="26"/>
      <c r="I75" s="26"/>
      <c r="J75" s="26"/>
      <c r="K75" s="27"/>
      <c r="L75" s="4"/>
      <c r="M75" s="56"/>
    </row>
    <row r="76" spans="1:13" x14ac:dyDescent="0.25">
      <c r="A76" s="76"/>
      <c r="B76" s="28">
        <v>1</v>
      </c>
      <c r="C76" s="28">
        <v>2</v>
      </c>
      <c r="D76" s="28">
        <v>3</v>
      </c>
      <c r="E76" s="28">
        <v>4</v>
      </c>
      <c r="F76" s="28">
        <v>5</v>
      </c>
      <c r="G76" s="28">
        <v>6</v>
      </c>
      <c r="H76" s="28">
        <v>7</v>
      </c>
      <c r="I76" s="28">
        <v>8</v>
      </c>
      <c r="J76" s="28">
        <v>9</v>
      </c>
      <c r="K76" s="28">
        <v>10</v>
      </c>
      <c r="L76" s="4"/>
      <c r="M76" s="56"/>
    </row>
    <row r="77" spans="1:13" x14ac:dyDescent="0.25">
      <c r="A77" s="77"/>
      <c r="B77" s="29" t="str">
        <f>A79</f>
        <v>2009</v>
      </c>
      <c r="C77" s="29">
        <f>B77+1</f>
        <v>2010</v>
      </c>
      <c r="D77" s="29">
        <f t="shared" ref="D77:K77" si="17">C77+1</f>
        <v>2011</v>
      </c>
      <c r="E77" s="29">
        <f t="shared" si="17"/>
        <v>2012</v>
      </c>
      <c r="F77" s="29">
        <f t="shared" si="17"/>
        <v>2013</v>
      </c>
      <c r="G77" s="29">
        <f t="shared" si="17"/>
        <v>2014</v>
      </c>
      <c r="H77" s="29">
        <f t="shared" si="17"/>
        <v>2015</v>
      </c>
      <c r="I77" s="29">
        <f t="shared" si="17"/>
        <v>2016</v>
      </c>
      <c r="J77" s="29">
        <f t="shared" si="17"/>
        <v>2017</v>
      </c>
      <c r="K77" s="29">
        <f t="shared" si="17"/>
        <v>2018</v>
      </c>
      <c r="L77" s="4"/>
      <c r="M77" s="56"/>
    </row>
    <row r="78" spans="1:13" x14ac:dyDescent="0.25">
      <c r="A78" s="30" t="s">
        <v>9</v>
      </c>
      <c r="B78" s="33" t="s">
        <v>32</v>
      </c>
      <c r="C78" s="31">
        <v>35136.311999999998</v>
      </c>
      <c r="D78" s="31">
        <v>52687.311999999998</v>
      </c>
      <c r="E78" s="31">
        <v>64551.287270000008</v>
      </c>
      <c r="F78" s="31">
        <v>82450.792150000023</v>
      </c>
      <c r="G78" s="31">
        <v>126307.58331000003</v>
      </c>
      <c r="H78" s="31">
        <v>133392.94635000004</v>
      </c>
      <c r="I78" s="31">
        <v>143947.14584000007</v>
      </c>
      <c r="J78" s="31">
        <v>151631.02699000007</v>
      </c>
      <c r="K78" s="31">
        <v>158993.07648000005</v>
      </c>
      <c r="L78" s="38"/>
      <c r="M78" s="56"/>
    </row>
    <row r="79" spans="1:13" x14ac:dyDescent="0.25">
      <c r="A79" s="10" t="str">
        <f>A62</f>
        <v>2009</v>
      </c>
      <c r="B79" s="31">
        <v>7</v>
      </c>
      <c r="C79" s="31">
        <v>239</v>
      </c>
      <c r="D79" s="31">
        <v>1135</v>
      </c>
      <c r="E79" s="31">
        <v>4388.7473099999997</v>
      </c>
      <c r="F79" s="31">
        <v>5335.4291700000003</v>
      </c>
      <c r="G79" s="31">
        <v>6668.8537500000002</v>
      </c>
      <c r="H79" s="31">
        <v>9639.9749800000009</v>
      </c>
      <c r="I79" s="31">
        <v>11868.85528</v>
      </c>
      <c r="J79" s="31">
        <v>14220.413640000001</v>
      </c>
      <c r="K79" s="31">
        <v>15554.371560000001</v>
      </c>
      <c r="L79" s="21"/>
      <c r="M79" s="56"/>
    </row>
    <row r="80" spans="1:13" x14ac:dyDescent="0.25">
      <c r="A80" s="10" t="str">
        <f t="shared" ref="A80:A88" si="18">A63</f>
        <v>2010</v>
      </c>
      <c r="B80" s="33" t="s">
        <v>32</v>
      </c>
      <c r="C80" s="31">
        <v>192</v>
      </c>
      <c r="D80" s="31">
        <v>476</v>
      </c>
      <c r="E80" s="31">
        <v>1116.60671</v>
      </c>
      <c r="F80" s="31">
        <v>1075.31565</v>
      </c>
      <c r="G80" s="31">
        <v>2281.3699799999999</v>
      </c>
      <c r="H80" s="31">
        <v>3765.4912000000004</v>
      </c>
      <c r="I80" s="31">
        <v>6006.1937400000006</v>
      </c>
      <c r="J80" s="31">
        <v>8529.6835299999984</v>
      </c>
      <c r="K80" s="31">
        <v>9942.4279399999996</v>
      </c>
      <c r="L80" s="21"/>
      <c r="M80" s="56"/>
    </row>
    <row r="81" spans="1:13" x14ac:dyDescent="0.25">
      <c r="A81" s="10" t="str">
        <f t="shared" si="18"/>
        <v>2011</v>
      </c>
      <c r="B81" s="33" t="s">
        <v>32</v>
      </c>
      <c r="C81" s="33" t="s">
        <v>32</v>
      </c>
      <c r="D81" s="31">
        <v>0</v>
      </c>
      <c r="E81" s="31">
        <v>1255.0280600000001</v>
      </c>
      <c r="F81" s="31">
        <v>4733.1544599999997</v>
      </c>
      <c r="G81" s="31">
        <v>6348.3547500000004</v>
      </c>
      <c r="H81" s="31">
        <v>11243.17618</v>
      </c>
      <c r="I81" s="31">
        <v>12794.37644</v>
      </c>
      <c r="J81" s="31">
        <v>12583.759550000001</v>
      </c>
      <c r="K81" s="31">
        <v>13880.29293</v>
      </c>
      <c r="L81" s="21"/>
      <c r="M81" s="56"/>
    </row>
    <row r="82" spans="1:13" x14ac:dyDescent="0.25">
      <c r="A82" s="10" t="str">
        <f t="shared" si="18"/>
        <v>2012</v>
      </c>
      <c r="B82" s="33" t="s">
        <v>32</v>
      </c>
      <c r="C82" s="33" t="s">
        <v>32</v>
      </c>
      <c r="D82" s="33" t="s">
        <v>32</v>
      </c>
      <c r="E82" s="31">
        <v>95.531100000000009</v>
      </c>
      <c r="F82" s="31">
        <v>2534.9499000000001</v>
      </c>
      <c r="G82" s="31">
        <v>9599.9298500000004</v>
      </c>
      <c r="H82" s="31">
        <v>12552.30464</v>
      </c>
      <c r="I82" s="31">
        <v>14359.54075</v>
      </c>
      <c r="J82" s="31">
        <v>15070.970130000002</v>
      </c>
      <c r="K82" s="31">
        <v>16184.11578</v>
      </c>
      <c r="L82" s="21"/>
      <c r="M82" s="56"/>
    </row>
    <row r="83" spans="1:13" x14ac:dyDescent="0.25">
      <c r="A83" s="10" t="str">
        <f t="shared" si="18"/>
        <v>2013</v>
      </c>
      <c r="B83" s="33" t="s">
        <v>32</v>
      </c>
      <c r="C83" s="33" t="s">
        <v>32</v>
      </c>
      <c r="D83" s="33" t="s">
        <v>32</v>
      </c>
      <c r="E83" s="33" t="s">
        <v>32</v>
      </c>
      <c r="F83" s="31">
        <v>0</v>
      </c>
      <c r="G83" s="31">
        <v>0</v>
      </c>
      <c r="H83" s="31">
        <v>0</v>
      </c>
      <c r="I83" s="31">
        <v>0</v>
      </c>
      <c r="J83" s="31">
        <v>0</v>
      </c>
      <c r="K83" s="31">
        <v>0</v>
      </c>
      <c r="L83" s="21"/>
      <c r="M83" s="56"/>
    </row>
    <row r="84" spans="1:13" x14ac:dyDescent="0.25">
      <c r="A84" s="10" t="str">
        <f t="shared" si="18"/>
        <v>2014</v>
      </c>
      <c r="B84" s="33" t="s">
        <v>32</v>
      </c>
      <c r="C84" s="33" t="s">
        <v>32</v>
      </c>
      <c r="D84" s="33" t="s">
        <v>32</v>
      </c>
      <c r="E84" s="33" t="s">
        <v>32</v>
      </c>
      <c r="F84" s="33" t="s">
        <v>32</v>
      </c>
      <c r="G84" s="31">
        <v>0</v>
      </c>
      <c r="H84" s="31">
        <v>473.06383</v>
      </c>
      <c r="I84" s="31">
        <v>789.90084000000002</v>
      </c>
      <c r="J84" s="31">
        <v>1097.9043100000001</v>
      </c>
      <c r="K84" s="31">
        <v>1266.3688200000001</v>
      </c>
      <c r="L84" s="21"/>
      <c r="M84" s="56"/>
    </row>
    <row r="85" spans="1:13" x14ac:dyDescent="0.25">
      <c r="A85" s="10" t="str">
        <f t="shared" si="18"/>
        <v>2015</v>
      </c>
      <c r="B85" s="33" t="s">
        <v>32</v>
      </c>
      <c r="C85" s="33" t="s">
        <v>32</v>
      </c>
      <c r="D85" s="33" t="s">
        <v>32</v>
      </c>
      <c r="E85" s="33" t="s">
        <v>32</v>
      </c>
      <c r="F85" s="33" t="s">
        <v>32</v>
      </c>
      <c r="G85" s="33" t="s">
        <v>32</v>
      </c>
      <c r="H85" s="31">
        <v>0</v>
      </c>
      <c r="I85" s="31">
        <v>0</v>
      </c>
      <c r="J85" s="31">
        <v>0.32500000000000001</v>
      </c>
      <c r="K85" s="31">
        <v>1453.3630000000001</v>
      </c>
      <c r="L85" s="21"/>
      <c r="M85" s="56"/>
    </row>
    <row r="86" spans="1:13" x14ac:dyDescent="0.25">
      <c r="A86" s="10" t="str">
        <f t="shared" si="18"/>
        <v>2016</v>
      </c>
      <c r="B86" s="33" t="s">
        <v>32</v>
      </c>
      <c r="C86" s="33" t="s">
        <v>32</v>
      </c>
      <c r="D86" s="33" t="s">
        <v>32</v>
      </c>
      <c r="E86" s="33" t="s">
        <v>32</v>
      </c>
      <c r="F86" s="33" t="s">
        <v>32</v>
      </c>
      <c r="G86" s="33" t="s">
        <v>32</v>
      </c>
      <c r="H86" s="33" t="s">
        <v>32</v>
      </c>
      <c r="I86" s="31">
        <v>0</v>
      </c>
      <c r="J86" s="31">
        <v>0</v>
      </c>
      <c r="K86" s="31">
        <v>0.32500000000000001</v>
      </c>
      <c r="L86" s="21"/>
      <c r="M86" s="56"/>
    </row>
    <row r="87" spans="1:13" x14ac:dyDescent="0.25">
      <c r="A87" s="10" t="str">
        <f t="shared" si="18"/>
        <v>2017</v>
      </c>
      <c r="B87" s="33" t="s">
        <v>32</v>
      </c>
      <c r="C87" s="33" t="s">
        <v>32</v>
      </c>
      <c r="D87" s="33" t="s">
        <v>32</v>
      </c>
      <c r="E87" s="33" t="s">
        <v>32</v>
      </c>
      <c r="F87" s="33" t="s">
        <v>32</v>
      </c>
      <c r="G87" s="33" t="s">
        <v>32</v>
      </c>
      <c r="H87" s="33" t="s">
        <v>32</v>
      </c>
      <c r="I87" s="33" t="s">
        <v>32</v>
      </c>
      <c r="J87" s="31">
        <v>0</v>
      </c>
      <c r="K87" s="31">
        <v>0</v>
      </c>
      <c r="L87" s="21"/>
      <c r="M87" s="56"/>
    </row>
    <row r="88" spans="1:13" ht="15.75" thickBot="1" x14ac:dyDescent="0.3">
      <c r="A88" s="11" t="str">
        <f t="shared" si="18"/>
        <v>2018</v>
      </c>
      <c r="B88" s="34" t="s">
        <v>32</v>
      </c>
      <c r="C88" s="34" t="s">
        <v>32</v>
      </c>
      <c r="D88" s="34" t="s">
        <v>32</v>
      </c>
      <c r="E88" s="34" t="s">
        <v>32</v>
      </c>
      <c r="F88" s="34" t="s">
        <v>32</v>
      </c>
      <c r="G88" s="34" t="s">
        <v>32</v>
      </c>
      <c r="H88" s="34" t="s">
        <v>32</v>
      </c>
      <c r="I88" s="34" t="s">
        <v>32</v>
      </c>
      <c r="J88" s="34" t="s">
        <v>32</v>
      </c>
      <c r="K88" s="34">
        <v>0</v>
      </c>
      <c r="L88" s="4"/>
      <c r="M88" s="56"/>
    </row>
    <row r="89" spans="1:13" x14ac:dyDescent="0.25">
      <c r="A89" s="4"/>
      <c r="B89" s="4"/>
      <c r="C89" s="4"/>
      <c r="D89" s="4"/>
      <c r="E89" s="4"/>
      <c r="F89" s="4"/>
      <c r="G89" s="4"/>
      <c r="H89" s="4"/>
      <c r="I89" s="4"/>
      <c r="J89" s="4"/>
      <c r="K89" s="4"/>
      <c r="L89" s="57"/>
      <c r="M89" s="56"/>
    </row>
    <row r="90" spans="1:13" ht="16.5" thickBot="1" x14ac:dyDescent="0.3">
      <c r="A90" s="44" t="s">
        <v>37</v>
      </c>
      <c r="B90" s="2"/>
      <c r="C90" s="2"/>
      <c r="D90" s="2"/>
      <c r="E90" s="2"/>
      <c r="F90" s="2"/>
      <c r="G90" s="2"/>
      <c r="H90" s="2"/>
      <c r="I90" s="2"/>
      <c r="J90" s="2"/>
      <c r="K90" s="2"/>
      <c r="L90" s="4"/>
      <c r="M90" s="4"/>
    </row>
    <row r="91" spans="1:13" ht="15.75" customHeight="1" thickBot="1" x14ac:dyDescent="0.3">
      <c r="A91" s="75" t="s">
        <v>26</v>
      </c>
      <c r="B91" s="25" t="s">
        <v>35</v>
      </c>
      <c r="C91" s="26"/>
      <c r="D91" s="26"/>
      <c r="E91" s="26"/>
      <c r="F91" s="26"/>
      <c r="G91" s="26"/>
      <c r="H91" s="26"/>
      <c r="I91" s="26"/>
      <c r="J91" s="26"/>
      <c r="K91" s="27"/>
      <c r="L91" s="4"/>
      <c r="M91" s="4"/>
    </row>
    <row r="92" spans="1:13" x14ac:dyDescent="0.25">
      <c r="A92" s="76"/>
      <c r="B92" s="28">
        <v>1</v>
      </c>
      <c r="C92" s="28">
        <v>2</v>
      </c>
      <c r="D92" s="28">
        <v>3</v>
      </c>
      <c r="E92" s="28">
        <v>4</v>
      </c>
      <c r="F92" s="28">
        <v>5</v>
      </c>
      <c r="G92" s="28">
        <v>6</v>
      </c>
      <c r="H92" s="28">
        <v>7</v>
      </c>
      <c r="I92" s="28">
        <v>8</v>
      </c>
      <c r="J92" s="28">
        <v>9</v>
      </c>
      <c r="K92" s="28">
        <v>10</v>
      </c>
      <c r="L92" s="4"/>
      <c r="M92" s="4"/>
    </row>
    <row r="93" spans="1:13" x14ac:dyDescent="0.25">
      <c r="A93" s="77"/>
      <c r="B93" s="29" t="str">
        <f>A95</f>
        <v>2009</v>
      </c>
      <c r="C93" s="29">
        <f>B93+1</f>
        <v>2010</v>
      </c>
      <c r="D93" s="29">
        <f t="shared" ref="D93:K93" si="19">C93+1</f>
        <v>2011</v>
      </c>
      <c r="E93" s="29">
        <f t="shared" si="19"/>
        <v>2012</v>
      </c>
      <c r="F93" s="29">
        <f t="shared" si="19"/>
        <v>2013</v>
      </c>
      <c r="G93" s="29">
        <f t="shared" si="19"/>
        <v>2014</v>
      </c>
      <c r="H93" s="29">
        <f t="shared" si="19"/>
        <v>2015</v>
      </c>
      <c r="I93" s="29">
        <f t="shared" si="19"/>
        <v>2016</v>
      </c>
      <c r="J93" s="29">
        <f t="shared" si="19"/>
        <v>2017</v>
      </c>
      <c r="K93" s="29">
        <f t="shared" si="19"/>
        <v>2018</v>
      </c>
      <c r="L93" s="4"/>
      <c r="M93" s="4"/>
    </row>
    <row r="94" spans="1:13" x14ac:dyDescent="0.25">
      <c r="A94" s="30" t="s">
        <v>9</v>
      </c>
      <c r="B94" s="31">
        <v>166543.15862999999</v>
      </c>
      <c r="C94" s="31">
        <v>139155.49943999999</v>
      </c>
      <c r="D94" s="31">
        <v>83759.425000000003</v>
      </c>
      <c r="E94" s="31">
        <v>73357.677020000003</v>
      </c>
      <c r="F94" s="31">
        <v>73355.185839999991</v>
      </c>
      <c r="G94" s="31">
        <v>49172.481140000004</v>
      </c>
      <c r="H94" s="31">
        <v>52322.708119999996</v>
      </c>
      <c r="I94" s="31">
        <v>45418.105480000006</v>
      </c>
      <c r="J94" s="31">
        <v>39435.138939999997</v>
      </c>
      <c r="K94" s="31">
        <v>28928.01915</v>
      </c>
      <c r="L94" s="4"/>
      <c r="M94" s="4"/>
    </row>
    <row r="95" spans="1:13" x14ac:dyDescent="0.25">
      <c r="A95" s="10" t="str">
        <f>A79</f>
        <v>2009</v>
      </c>
      <c r="B95" s="31">
        <v>55095.608950000002</v>
      </c>
      <c r="C95" s="31">
        <v>39616.8652</v>
      </c>
      <c r="D95" s="31">
        <v>37372.495000000003</v>
      </c>
      <c r="E95" s="31">
        <v>38472.574970000001</v>
      </c>
      <c r="F95" s="31">
        <v>27937.433560000001</v>
      </c>
      <c r="G95" s="31">
        <v>21082.941500000001</v>
      </c>
      <c r="H95" s="31">
        <v>18290.360960000002</v>
      </c>
      <c r="I95" s="31">
        <v>16881.923350000001</v>
      </c>
      <c r="J95" s="31">
        <v>12650.121810000001</v>
      </c>
      <c r="K95" s="31">
        <v>9980.8976600000005</v>
      </c>
      <c r="L95" s="4"/>
      <c r="M95" s="4"/>
    </row>
    <row r="96" spans="1:13" x14ac:dyDescent="0.25">
      <c r="A96" s="10" t="str">
        <f t="shared" ref="A96:A104" si="20">A80</f>
        <v>2010</v>
      </c>
      <c r="B96" s="33" t="s">
        <v>32</v>
      </c>
      <c r="C96" s="31">
        <v>41620.828000000001</v>
      </c>
      <c r="D96" s="31">
        <v>36413.578000000001</v>
      </c>
      <c r="E96" s="31">
        <v>33802.188180000005</v>
      </c>
      <c r="F96" s="31">
        <v>22004.016240000001</v>
      </c>
      <c r="G96" s="31">
        <v>17857.38754</v>
      </c>
      <c r="H96" s="31">
        <v>16301.156929999999</v>
      </c>
      <c r="I96" s="31">
        <v>14285.903599999998</v>
      </c>
      <c r="J96" s="31">
        <v>11396.70075</v>
      </c>
      <c r="K96" s="31">
        <v>8759.9340700000012</v>
      </c>
      <c r="L96" s="4"/>
      <c r="M96" s="4"/>
    </row>
    <row r="97" spans="1:13" x14ac:dyDescent="0.25">
      <c r="A97" s="10" t="str">
        <f t="shared" si="20"/>
        <v>2011</v>
      </c>
      <c r="B97" s="33" t="s">
        <v>32</v>
      </c>
      <c r="C97" s="33" t="s">
        <v>32</v>
      </c>
      <c r="D97" s="31">
        <v>29136.003000000001</v>
      </c>
      <c r="E97" s="31">
        <v>29491.323280000001</v>
      </c>
      <c r="F97" s="31">
        <v>26346.03327</v>
      </c>
      <c r="G97" s="31">
        <v>19892.903870000002</v>
      </c>
      <c r="H97" s="31">
        <v>16097.82914</v>
      </c>
      <c r="I97" s="31">
        <v>14967.491109999999</v>
      </c>
      <c r="J97" s="31">
        <v>12519.587230000001</v>
      </c>
      <c r="K97" s="31">
        <v>8435.1171599999998</v>
      </c>
      <c r="L97" s="4"/>
      <c r="M97" s="4"/>
    </row>
    <row r="98" spans="1:13" x14ac:dyDescent="0.25">
      <c r="A98" s="10" t="str">
        <f t="shared" si="20"/>
        <v>2012</v>
      </c>
      <c r="B98" s="33" t="s">
        <v>32</v>
      </c>
      <c r="C98" s="33" t="s">
        <v>32</v>
      </c>
      <c r="D98" s="33" t="s">
        <v>32</v>
      </c>
      <c r="E98" s="31">
        <v>23402.412219999998</v>
      </c>
      <c r="F98" s="31">
        <v>14424.823960000002</v>
      </c>
      <c r="G98" s="31">
        <v>14291.146879999998</v>
      </c>
      <c r="H98" s="31">
        <v>11785.58259</v>
      </c>
      <c r="I98" s="31">
        <v>11514.895570000001</v>
      </c>
      <c r="J98" s="31">
        <v>9367.669969999999</v>
      </c>
      <c r="K98" s="31">
        <v>6578.8560300000008</v>
      </c>
      <c r="L98" s="4"/>
      <c r="M98" s="4"/>
    </row>
    <row r="99" spans="1:13" x14ac:dyDescent="0.25">
      <c r="A99" s="10" t="str">
        <f t="shared" si="20"/>
        <v>2013</v>
      </c>
      <c r="B99" s="33" t="s">
        <v>32</v>
      </c>
      <c r="C99" s="33" t="s">
        <v>32</v>
      </c>
      <c r="D99" s="33" t="s">
        <v>32</v>
      </c>
      <c r="E99" s="33" t="s">
        <v>32</v>
      </c>
      <c r="F99" s="31">
        <v>11902.64968</v>
      </c>
      <c r="G99" s="31">
        <v>5501</v>
      </c>
      <c r="H99" s="31">
        <v>4173.0811899999999</v>
      </c>
      <c r="I99" s="31">
        <v>3174.1973500000004</v>
      </c>
      <c r="J99" s="31">
        <v>2564.7114100000003</v>
      </c>
      <c r="K99" s="31">
        <v>2058.4952000000003</v>
      </c>
      <c r="L99" s="4"/>
      <c r="M99" s="4"/>
    </row>
    <row r="100" spans="1:13" x14ac:dyDescent="0.25">
      <c r="A100" s="10" t="str">
        <f t="shared" si="20"/>
        <v>2014</v>
      </c>
      <c r="B100" s="33" t="s">
        <v>32</v>
      </c>
      <c r="C100" s="33" t="s">
        <v>32</v>
      </c>
      <c r="D100" s="33" t="s">
        <v>32</v>
      </c>
      <c r="E100" s="33" t="s">
        <v>32</v>
      </c>
      <c r="F100" s="33" t="s">
        <v>32</v>
      </c>
      <c r="G100" s="31">
        <v>1727.44139</v>
      </c>
      <c r="H100" s="31">
        <v>3240.5287400000002</v>
      </c>
      <c r="I100" s="31">
        <v>3445.8224399999999</v>
      </c>
      <c r="J100" s="31">
        <v>2625.9115300000003</v>
      </c>
      <c r="K100" s="31">
        <v>2057.8448900000003</v>
      </c>
      <c r="L100" s="4"/>
      <c r="M100" s="4"/>
    </row>
    <row r="101" spans="1:13" x14ac:dyDescent="0.25">
      <c r="A101" s="10" t="str">
        <f t="shared" si="20"/>
        <v>2015</v>
      </c>
      <c r="B101" s="33" t="s">
        <v>32</v>
      </c>
      <c r="C101" s="33" t="s">
        <v>32</v>
      </c>
      <c r="D101" s="33" t="s">
        <v>32</v>
      </c>
      <c r="E101" s="33" t="s">
        <v>32</v>
      </c>
      <c r="F101" s="33" t="s">
        <v>32</v>
      </c>
      <c r="G101" s="33" t="s">
        <v>32</v>
      </c>
      <c r="H101" s="31">
        <v>4604.2643899999994</v>
      </c>
      <c r="I101" s="31">
        <v>3183.5087799999997</v>
      </c>
      <c r="J101" s="31">
        <v>2010.92193</v>
      </c>
      <c r="K101" s="31">
        <v>2046.38194</v>
      </c>
      <c r="L101" s="4"/>
      <c r="M101" s="4"/>
    </row>
    <row r="102" spans="1:13" x14ac:dyDescent="0.25">
      <c r="A102" s="10" t="str">
        <f t="shared" si="20"/>
        <v>2016</v>
      </c>
      <c r="B102" s="33" t="s">
        <v>32</v>
      </c>
      <c r="C102" s="33" t="s">
        <v>32</v>
      </c>
      <c r="D102" s="33" t="s">
        <v>32</v>
      </c>
      <c r="E102" s="33" t="s">
        <v>32</v>
      </c>
      <c r="F102" s="33" t="s">
        <v>32</v>
      </c>
      <c r="G102" s="33" t="s">
        <v>32</v>
      </c>
      <c r="H102" s="33" t="s">
        <v>32</v>
      </c>
      <c r="I102" s="31">
        <v>2945.4292999999998</v>
      </c>
      <c r="J102" s="31">
        <v>2233.1812999999997</v>
      </c>
      <c r="K102" s="31">
        <v>1161.22316</v>
      </c>
      <c r="L102" s="4"/>
      <c r="M102" s="4"/>
    </row>
    <row r="103" spans="1:13" x14ac:dyDescent="0.25">
      <c r="A103" s="10" t="str">
        <f t="shared" si="20"/>
        <v>2017</v>
      </c>
      <c r="B103" s="33" t="s">
        <v>32</v>
      </c>
      <c r="C103" s="33" t="s">
        <v>32</v>
      </c>
      <c r="D103" s="33" t="s">
        <v>32</v>
      </c>
      <c r="E103" s="33" t="s">
        <v>32</v>
      </c>
      <c r="F103" s="33" t="s">
        <v>32</v>
      </c>
      <c r="G103" s="33" t="s">
        <v>32</v>
      </c>
      <c r="H103" s="33" t="s">
        <v>32</v>
      </c>
      <c r="I103" s="33" t="s">
        <v>32</v>
      </c>
      <c r="J103" s="31">
        <v>2576.6362999999997</v>
      </c>
      <c r="K103" s="31">
        <v>2151.0670599999999</v>
      </c>
      <c r="L103" s="4"/>
      <c r="M103" s="4"/>
    </row>
    <row r="104" spans="1:13" ht="15.75" thickBot="1" x14ac:dyDescent="0.3">
      <c r="A104" s="11" t="str">
        <f t="shared" si="20"/>
        <v>2018</v>
      </c>
      <c r="B104" s="34" t="s">
        <v>32</v>
      </c>
      <c r="C104" s="34" t="s">
        <v>32</v>
      </c>
      <c r="D104" s="34" t="s">
        <v>32</v>
      </c>
      <c r="E104" s="34" t="s">
        <v>32</v>
      </c>
      <c r="F104" s="34" t="s">
        <v>32</v>
      </c>
      <c r="G104" s="34" t="s">
        <v>32</v>
      </c>
      <c r="H104" s="34" t="s">
        <v>32</v>
      </c>
      <c r="I104" s="34" t="s">
        <v>32</v>
      </c>
      <c r="J104" s="34" t="s">
        <v>32</v>
      </c>
      <c r="K104" s="34">
        <v>1493.6125500000001</v>
      </c>
      <c r="L104" s="4"/>
      <c r="M104" s="4"/>
    </row>
  </sheetData>
  <mergeCells count="15">
    <mergeCell ref="A58:A60"/>
    <mergeCell ref="A75:A77"/>
    <mergeCell ref="A91:A93"/>
    <mergeCell ref="J23:K24"/>
    <mergeCell ref="L24:L26"/>
    <mergeCell ref="M24:M26"/>
    <mergeCell ref="E40:G41"/>
    <mergeCell ref="K40:L41"/>
    <mergeCell ref="J41:J43"/>
    <mergeCell ref="L7:L9"/>
    <mergeCell ref="A5:A9"/>
    <mergeCell ref="E6:F7"/>
    <mergeCell ref="G6:H7"/>
    <mergeCell ref="I6:J7"/>
    <mergeCell ref="K7:K9"/>
  </mergeCells>
  <printOptions horizontalCentered="1"/>
  <pageMargins left="0.5" right="0.5" top="0.25" bottom="0.25" header="0.3" footer="0.3"/>
  <pageSetup scale="64" fitToHeight="4" orientation="landscape" r:id="rId1"/>
  <rowBreaks count="1" manualBreakCount="1">
    <brk id="56"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P104"/>
  <sheetViews>
    <sheetView showGridLines="0" zoomScaleNormal="100" workbookViewId="0">
      <selection activeCell="E185" sqref="E185"/>
    </sheetView>
  </sheetViews>
  <sheetFormatPr defaultColWidth="9.140625" defaultRowHeight="15" x14ac:dyDescent="0.25"/>
  <cols>
    <col min="1" max="1" width="13.7109375" style="45" customWidth="1"/>
    <col min="2" max="13" width="13.28515625" style="45" customWidth="1"/>
    <col min="14" max="16384" width="9.140625" style="45"/>
  </cols>
  <sheetData>
    <row r="1" spans="1:16" ht="15.75" x14ac:dyDescent="0.25">
      <c r="A1" s="1" t="str">
        <f>"ANNUAL STATEMENT FOR THE YEAR 2018 OF THE Berkley Insurance Company FOR "&amp;$P$1&amp;" Segment"</f>
        <v>ANNUAL STATEMENT FOR THE YEAR 2018 OF THE Berkley Insurance Company FOR Reinsurance Liability x Assumed WC Segment</v>
      </c>
      <c r="B1" s="2"/>
      <c r="C1" s="2"/>
      <c r="D1" s="2"/>
      <c r="E1" s="2"/>
      <c r="F1" s="2"/>
      <c r="G1" s="2"/>
      <c r="H1" s="2"/>
      <c r="I1" s="2"/>
      <c r="J1" s="2"/>
      <c r="K1" s="2"/>
      <c r="L1" s="2"/>
      <c r="M1" s="2"/>
      <c r="P1" s="45" t="s">
        <v>50</v>
      </c>
    </row>
    <row r="2" spans="1:16" ht="15.75" x14ac:dyDescent="0.25">
      <c r="A2" s="3" t="s">
        <v>52</v>
      </c>
      <c r="B2" s="2"/>
      <c r="C2" s="2"/>
      <c r="D2" s="2"/>
      <c r="E2" s="2"/>
      <c r="F2" s="2"/>
      <c r="G2" s="2"/>
      <c r="H2" s="2"/>
      <c r="I2" s="2"/>
      <c r="J2" s="2"/>
      <c r="K2" s="2"/>
      <c r="L2" s="2"/>
      <c r="M2" s="2"/>
    </row>
    <row r="3" spans="1:16" x14ac:dyDescent="0.25">
      <c r="A3" s="4"/>
      <c r="B3" s="4"/>
      <c r="C3" s="4"/>
      <c r="D3" s="4"/>
      <c r="E3" s="4"/>
      <c r="F3" s="4"/>
      <c r="G3" s="4"/>
      <c r="H3" s="4"/>
      <c r="I3" s="4"/>
      <c r="J3" s="4"/>
      <c r="K3" s="4"/>
      <c r="L3" s="4"/>
      <c r="M3" s="4"/>
    </row>
    <row r="4" spans="1:16" ht="16.5" thickBot="1" x14ac:dyDescent="0.3">
      <c r="A4" s="44" t="s">
        <v>44</v>
      </c>
      <c r="B4" s="2"/>
      <c r="C4" s="2"/>
      <c r="D4" s="2"/>
      <c r="E4" s="2"/>
      <c r="F4" s="2"/>
      <c r="G4" s="2"/>
      <c r="H4" s="2"/>
      <c r="I4" s="2"/>
      <c r="J4" s="2"/>
      <c r="K4" s="2"/>
      <c r="L4" s="2"/>
      <c r="M4" s="24"/>
    </row>
    <row r="5" spans="1:16" ht="15.75" thickBot="1" x14ac:dyDescent="0.3">
      <c r="A5" s="80" t="s">
        <v>38</v>
      </c>
      <c r="B5" s="46" t="s">
        <v>0</v>
      </c>
      <c r="C5" s="47"/>
      <c r="D5" s="48"/>
      <c r="E5" s="46" t="s">
        <v>1</v>
      </c>
      <c r="F5" s="47"/>
      <c r="G5" s="47"/>
      <c r="H5" s="47"/>
      <c r="I5" s="47"/>
      <c r="J5" s="47"/>
      <c r="K5" s="47"/>
      <c r="L5" s="48"/>
      <c r="M5" s="5"/>
    </row>
    <row r="6" spans="1:16" x14ac:dyDescent="0.25">
      <c r="A6" s="78"/>
      <c r="B6" s="41">
        <v>1</v>
      </c>
      <c r="C6" s="41">
        <v>2</v>
      </c>
      <c r="D6" s="41">
        <v>3</v>
      </c>
      <c r="E6" s="81" t="s">
        <v>2</v>
      </c>
      <c r="F6" s="82"/>
      <c r="G6" s="67" t="s">
        <v>3</v>
      </c>
      <c r="H6" s="68"/>
      <c r="I6" s="67" t="s">
        <v>4</v>
      </c>
      <c r="J6" s="68"/>
      <c r="K6" s="58">
        <v>10</v>
      </c>
      <c r="L6" s="41">
        <v>11</v>
      </c>
      <c r="M6" s="5"/>
    </row>
    <row r="7" spans="1:16" ht="15.75" thickBot="1" x14ac:dyDescent="0.3">
      <c r="A7" s="78"/>
      <c r="B7" s="42"/>
      <c r="C7" s="42"/>
      <c r="D7" s="42"/>
      <c r="E7" s="83"/>
      <c r="F7" s="84"/>
      <c r="G7" s="69"/>
      <c r="H7" s="70"/>
      <c r="I7" s="69"/>
      <c r="J7" s="70"/>
      <c r="K7" s="71" t="s">
        <v>5</v>
      </c>
      <c r="L7" s="78" t="s">
        <v>45</v>
      </c>
      <c r="M7" s="5"/>
    </row>
    <row r="8" spans="1:16" x14ac:dyDescent="0.25">
      <c r="A8" s="78"/>
      <c r="B8" s="42"/>
      <c r="C8" s="42"/>
      <c r="D8" s="42"/>
      <c r="E8" s="43">
        <v>4</v>
      </c>
      <c r="F8" s="43">
        <f>E8+1</f>
        <v>5</v>
      </c>
      <c r="G8" s="43">
        <f>F8+1</f>
        <v>6</v>
      </c>
      <c r="H8" s="43">
        <f>G8+1</f>
        <v>7</v>
      </c>
      <c r="I8" s="43">
        <f>H8+1</f>
        <v>8</v>
      </c>
      <c r="J8" s="43">
        <f>I8+1</f>
        <v>9</v>
      </c>
      <c r="K8" s="71"/>
      <c r="L8" s="78"/>
      <c r="M8" s="5"/>
    </row>
    <row r="9" spans="1:16" ht="30.75" thickBot="1" x14ac:dyDescent="0.3">
      <c r="A9" s="79"/>
      <c r="B9" s="51" t="s">
        <v>6</v>
      </c>
      <c r="C9" s="51" t="s">
        <v>7</v>
      </c>
      <c r="D9" s="51" t="s">
        <v>8</v>
      </c>
      <c r="E9" s="51" t="s">
        <v>6</v>
      </c>
      <c r="F9" s="51" t="s">
        <v>7</v>
      </c>
      <c r="G9" s="51" t="s">
        <v>6</v>
      </c>
      <c r="H9" s="51" t="s">
        <v>7</v>
      </c>
      <c r="I9" s="51" t="s">
        <v>6</v>
      </c>
      <c r="J9" s="51" t="s">
        <v>7</v>
      </c>
      <c r="K9" s="72"/>
      <c r="L9" s="79"/>
      <c r="M9" s="6"/>
    </row>
    <row r="10" spans="1:16" x14ac:dyDescent="0.25">
      <c r="A10" s="7" t="s">
        <v>9</v>
      </c>
      <c r="B10" s="61" t="s">
        <v>32</v>
      </c>
      <c r="C10" s="61" t="s">
        <v>32</v>
      </c>
      <c r="D10" s="61" t="s">
        <v>32</v>
      </c>
      <c r="E10" s="9">
        <f>'Reins Liab'!E10-'Assumed XS WC'!E10</f>
        <v>32529.580870000005</v>
      </c>
      <c r="F10" s="9">
        <f>'Reins Liab'!F10-'Assumed XS WC'!F10</f>
        <v>3144.1553600000007</v>
      </c>
      <c r="G10" s="9">
        <f>'Reins Liab'!G10-'Assumed XS WC'!G10</f>
        <v>4699.5249999999996</v>
      </c>
      <c r="H10" s="9">
        <f>'Reins Liab'!H10-'Assumed XS WC'!H10</f>
        <v>200</v>
      </c>
      <c r="I10" s="9">
        <f>'Reins Liab'!I10-'Assumed XS WC'!I10</f>
        <v>808.81820000000016</v>
      </c>
      <c r="J10" s="9">
        <f>'Reins Liab'!J10-'Assumed XS WC'!J10</f>
        <v>0</v>
      </c>
      <c r="K10" s="9">
        <f>'Reins Liab'!K10-'Assumed XS WC'!K10</f>
        <v>0</v>
      </c>
      <c r="L10" s="8">
        <f>E10-F10+G10-H10+I10-J10</f>
        <v>34693.768710000004</v>
      </c>
      <c r="M10" s="6"/>
    </row>
    <row r="11" spans="1:16" x14ac:dyDescent="0.25">
      <c r="A11" s="10" t="str">
        <f>'Reins Liab'!A11</f>
        <v>2009</v>
      </c>
      <c r="B11" s="9">
        <f>'Reins Liab'!B11-'Assumed XS WC'!B11</f>
        <v>147785.11618000001</v>
      </c>
      <c r="C11" s="9">
        <f>'Reins Liab'!C11-'Assumed XS WC'!C11</f>
        <v>4247</v>
      </c>
      <c r="D11" s="9">
        <f>'Reins Liab'!D11-'Assumed XS WC'!D11</f>
        <v>143538.11618000001</v>
      </c>
      <c r="E11" s="9">
        <f>'Reins Liab'!E11-'Assumed XS WC'!E11</f>
        <v>94872.793319999997</v>
      </c>
      <c r="F11" s="9">
        <f>'Reins Liab'!F11-'Assumed XS WC'!F11</f>
        <v>240</v>
      </c>
      <c r="G11" s="9">
        <f>'Reins Liab'!G11-'Assumed XS WC'!G11</f>
        <v>5280.8351199999997</v>
      </c>
      <c r="H11" s="9">
        <f>'Reins Liab'!H11-'Assumed XS WC'!H11</f>
        <v>5</v>
      </c>
      <c r="I11" s="9">
        <f>'Reins Liab'!I11-'Assumed XS WC'!I11</f>
        <v>1246.8257199999998</v>
      </c>
      <c r="J11" s="9">
        <f>'Reins Liab'!J11-'Assumed XS WC'!J11</f>
        <v>0</v>
      </c>
      <c r="K11" s="9">
        <f>'Reins Liab'!K11-'Assumed XS WC'!K11</f>
        <v>0</v>
      </c>
      <c r="L11" s="9">
        <f t="shared" ref="L11:L20" si="0">E11-F11+G11-H11+I11-J11</f>
        <v>101155.45415999999</v>
      </c>
      <c r="M11" s="6"/>
    </row>
    <row r="12" spans="1:16" x14ac:dyDescent="0.25">
      <c r="A12" s="10" t="str">
        <f>'Reins Liab'!A12</f>
        <v>2010</v>
      </c>
      <c r="B12" s="9">
        <f>'Reins Liab'!B12-'Assumed XS WC'!B12</f>
        <v>152112.82425000001</v>
      </c>
      <c r="C12" s="9">
        <f>'Reins Liab'!C12-'Assumed XS WC'!C12</f>
        <v>2711</v>
      </c>
      <c r="D12" s="9">
        <f>'Reins Liab'!D12-'Assumed XS WC'!D12</f>
        <v>149401.82425000001</v>
      </c>
      <c r="E12" s="9">
        <f>'Reins Liab'!E12-'Assumed XS WC'!E12</f>
        <v>59590.662420000001</v>
      </c>
      <c r="F12" s="9">
        <f>'Reins Liab'!F12-'Assumed XS WC'!F12</f>
        <v>787</v>
      </c>
      <c r="G12" s="9">
        <f>'Reins Liab'!G12-'Assumed XS WC'!G12</f>
        <v>4327.9096399999999</v>
      </c>
      <c r="H12" s="9">
        <f>'Reins Liab'!H12-'Assumed XS WC'!H12</f>
        <v>42</v>
      </c>
      <c r="I12" s="9">
        <f>'Reins Liab'!I12-'Assumed XS WC'!I12</f>
        <v>1148.4989700000001</v>
      </c>
      <c r="J12" s="9">
        <f>'Reins Liab'!J12-'Assumed XS WC'!J12</f>
        <v>0</v>
      </c>
      <c r="K12" s="9">
        <f>'Reins Liab'!K12-'Assumed XS WC'!K12</f>
        <v>0</v>
      </c>
      <c r="L12" s="9">
        <f t="shared" si="0"/>
        <v>64238.071029999999</v>
      </c>
      <c r="M12" s="6"/>
    </row>
    <row r="13" spans="1:16" x14ac:dyDescent="0.25">
      <c r="A13" s="10" t="str">
        <f>'Reins Liab'!A13</f>
        <v>2011</v>
      </c>
      <c r="B13" s="9">
        <f>'Reins Liab'!B13-'Assumed XS WC'!B13</f>
        <v>147611.03137000001</v>
      </c>
      <c r="C13" s="9">
        <f>'Reins Liab'!C13-'Assumed XS WC'!C13</f>
        <v>3717</v>
      </c>
      <c r="D13" s="9">
        <f>'Reins Liab'!D13-'Assumed XS WC'!D13</f>
        <v>143894.03137000001</v>
      </c>
      <c r="E13" s="9">
        <f>'Reins Liab'!E13-'Assumed XS WC'!E13</f>
        <v>81982.719070000006</v>
      </c>
      <c r="F13" s="9">
        <f>'Reins Liab'!F13-'Assumed XS WC'!F13</f>
        <v>4294</v>
      </c>
      <c r="G13" s="9">
        <f>'Reins Liab'!G13-'Assumed XS WC'!G13</f>
        <v>3479.9879999999998</v>
      </c>
      <c r="H13" s="9">
        <f>'Reins Liab'!H13-'Assumed XS WC'!H13</f>
        <v>12</v>
      </c>
      <c r="I13" s="9">
        <f>'Reins Liab'!I13-'Assumed XS WC'!I13</f>
        <v>1376.2973099999999</v>
      </c>
      <c r="J13" s="9">
        <f>'Reins Liab'!J13-'Assumed XS WC'!J13</f>
        <v>0</v>
      </c>
      <c r="K13" s="9">
        <f>'Reins Liab'!K13-'Assumed XS WC'!K13</f>
        <v>0</v>
      </c>
      <c r="L13" s="9">
        <f t="shared" si="0"/>
        <v>82533.004379999998</v>
      </c>
      <c r="M13" s="6"/>
    </row>
    <row r="14" spans="1:16" x14ac:dyDescent="0.25">
      <c r="A14" s="10" t="str">
        <f>'Reins Liab'!A14</f>
        <v>2012</v>
      </c>
      <c r="B14" s="9">
        <f>'Reins Liab'!B14-'Assumed XS WC'!B14</f>
        <v>197972.65525000001</v>
      </c>
      <c r="C14" s="9">
        <f>'Reins Liab'!C14-'Assumed XS WC'!C14</f>
        <v>5653</v>
      </c>
      <c r="D14" s="9">
        <f>'Reins Liab'!D14-'Assumed XS WC'!D14</f>
        <v>192319.65525000001</v>
      </c>
      <c r="E14" s="9">
        <f>'Reins Liab'!E14-'Assumed XS WC'!E14</f>
        <v>81977.234219999998</v>
      </c>
      <c r="F14" s="9">
        <f>'Reins Liab'!F14-'Assumed XS WC'!F14</f>
        <v>3906</v>
      </c>
      <c r="G14" s="9">
        <f>'Reins Liab'!G14-'Assumed XS WC'!G14</f>
        <v>3639.65</v>
      </c>
      <c r="H14" s="9">
        <f>'Reins Liab'!H14-'Assumed XS WC'!H14</f>
        <v>231</v>
      </c>
      <c r="I14" s="9">
        <f>'Reins Liab'!I14-'Assumed XS WC'!I14</f>
        <v>1914.77682</v>
      </c>
      <c r="J14" s="9">
        <f>'Reins Liab'!J14-'Assumed XS WC'!J14</f>
        <v>0</v>
      </c>
      <c r="K14" s="9">
        <f>'Reins Liab'!K14-'Assumed XS WC'!K14</f>
        <v>0</v>
      </c>
      <c r="L14" s="9">
        <f t="shared" si="0"/>
        <v>83394.661039999992</v>
      </c>
      <c r="M14" s="6"/>
    </row>
    <row r="15" spans="1:16" x14ac:dyDescent="0.25">
      <c r="A15" s="10" t="str">
        <f>'Reins Liab'!A15</f>
        <v>2013</v>
      </c>
      <c r="B15" s="9">
        <f>'Reins Liab'!B15-'Assumed XS WC'!B15</f>
        <v>258658.17473</v>
      </c>
      <c r="C15" s="9">
        <f>'Reins Liab'!C15-'Assumed XS WC'!C15</f>
        <v>9434</v>
      </c>
      <c r="D15" s="9">
        <f>'Reins Liab'!D15-'Assumed XS WC'!D15</f>
        <v>249224.17473</v>
      </c>
      <c r="E15" s="9">
        <f>'Reins Liab'!E15-'Assumed XS WC'!E15</f>
        <v>75582</v>
      </c>
      <c r="F15" s="9">
        <f>'Reins Liab'!F15-'Assumed XS WC'!F15</f>
        <v>4249</v>
      </c>
      <c r="G15" s="9">
        <f>'Reins Liab'!G15-'Assumed XS WC'!G15</f>
        <v>4703</v>
      </c>
      <c r="H15" s="9">
        <f>'Reins Liab'!H15-'Assumed XS WC'!H15</f>
        <v>241</v>
      </c>
      <c r="I15" s="9">
        <f>'Reins Liab'!I15-'Assumed XS WC'!I15</f>
        <v>2074.4966800000002</v>
      </c>
      <c r="J15" s="9">
        <f>'Reins Liab'!J15-'Assumed XS WC'!J15</f>
        <v>220</v>
      </c>
      <c r="K15" s="9">
        <f>'Reins Liab'!K15-'Assumed XS WC'!K15</f>
        <v>3</v>
      </c>
      <c r="L15" s="9">
        <f t="shared" si="0"/>
        <v>77649.496679999997</v>
      </c>
      <c r="M15" s="6"/>
    </row>
    <row r="16" spans="1:16" x14ac:dyDescent="0.25">
      <c r="A16" s="10" t="str">
        <f>'Reins Liab'!A16</f>
        <v>2014</v>
      </c>
      <c r="B16" s="9">
        <f>'Reins Liab'!B16-'Assumed XS WC'!B16</f>
        <v>268007.50261000003</v>
      </c>
      <c r="C16" s="9">
        <f>'Reins Liab'!C16-'Assumed XS WC'!C16</f>
        <v>12208</v>
      </c>
      <c r="D16" s="9">
        <f>'Reins Liab'!D16-'Assumed XS WC'!D16</f>
        <v>255799.50261</v>
      </c>
      <c r="E16" s="9">
        <f>'Reins Liab'!E16-'Assumed XS WC'!E16</f>
        <v>95773.55618</v>
      </c>
      <c r="F16" s="9">
        <f>'Reins Liab'!F16-'Assumed XS WC'!F16</f>
        <v>4902</v>
      </c>
      <c r="G16" s="9">
        <f>'Reins Liab'!G16-'Assumed XS WC'!G16</f>
        <v>4150.0749999999998</v>
      </c>
      <c r="H16" s="9">
        <f>'Reins Liab'!H16-'Assumed XS WC'!H16</f>
        <v>9</v>
      </c>
      <c r="I16" s="9">
        <f>'Reins Liab'!I16-'Assumed XS WC'!I16</f>
        <v>2072.3705300000001</v>
      </c>
      <c r="J16" s="9">
        <f>'Reins Liab'!J16-'Assumed XS WC'!J16</f>
        <v>269</v>
      </c>
      <c r="K16" s="9">
        <f>'Reins Liab'!K16-'Assumed XS WC'!K16</f>
        <v>0</v>
      </c>
      <c r="L16" s="9">
        <f t="shared" si="0"/>
        <v>96816.001709999997</v>
      </c>
      <c r="M16" s="6"/>
    </row>
    <row r="17" spans="1:13" x14ac:dyDescent="0.25">
      <c r="A17" s="10" t="str">
        <f>'Reins Liab'!A17</f>
        <v>2015</v>
      </c>
      <c r="B17" s="9">
        <f>'Reins Liab'!B17-'Assumed XS WC'!B17</f>
        <v>258542.19547000001</v>
      </c>
      <c r="C17" s="9">
        <f>'Reins Liab'!C17-'Assumed XS WC'!C17</f>
        <v>11898</v>
      </c>
      <c r="D17" s="9">
        <f>'Reins Liab'!D17-'Assumed XS WC'!D17</f>
        <v>246644.19547000001</v>
      </c>
      <c r="E17" s="9">
        <f>'Reins Liab'!E17-'Assumed XS WC'!E17</f>
        <v>75048.962</v>
      </c>
      <c r="F17" s="9">
        <f>'Reins Liab'!F17-'Assumed XS WC'!F17</f>
        <v>8937</v>
      </c>
      <c r="G17" s="9">
        <f>'Reins Liab'!G17-'Assumed XS WC'!G17</f>
        <v>1836.675</v>
      </c>
      <c r="H17" s="9">
        <f>'Reins Liab'!H17-'Assumed XS WC'!H17</f>
        <v>44</v>
      </c>
      <c r="I17" s="9">
        <f>'Reins Liab'!I17-'Assumed XS WC'!I17</f>
        <v>1348.7143699999999</v>
      </c>
      <c r="J17" s="9">
        <f>'Reins Liab'!J17-'Assumed XS WC'!J17</f>
        <v>14</v>
      </c>
      <c r="K17" s="9">
        <f>'Reins Liab'!K17-'Assumed XS WC'!K17</f>
        <v>2</v>
      </c>
      <c r="L17" s="9">
        <f t="shared" si="0"/>
        <v>69239.351370000004</v>
      </c>
      <c r="M17" s="6"/>
    </row>
    <row r="18" spans="1:13" x14ac:dyDescent="0.25">
      <c r="A18" s="10" t="str">
        <f>'Reins Liab'!A18</f>
        <v>2016</v>
      </c>
      <c r="B18" s="9">
        <f>'Reins Liab'!B18-'Assumed XS WC'!B18</f>
        <v>246365.65447000001</v>
      </c>
      <c r="C18" s="9">
        <f>'Reins Liab'!C18-'Assumed XS WC'!C18</f>
        <v>15101</v>
      </c>
      <c r="D18" s="9">
        <f>'Reins Liab'!D18-'Assumed XS WC'!D18</f>
        <v>231264.65447000001</v>
      </c>
      <c r="E18" s="9">
        <f>'Reins Liab'!E18-'Assumed XS WC'!E18</f>
        <v>54655</v>
      </c>
      <c r="F18" s="9">
        <f>'Reins Liab'!F18-'Assumed XS WC'!F18</f>
        <v>11111</v>
      </c>
      <c r="G18" s="9">
        <f>'Reins Liab'!G18-'Assumed XS WC'!G18</f>
        <v>1802.675</v>
      </c>
      <c r="H18" s="9">
        <f>'Reins Liab'!H18-'Assumed XS WC'!H18</f>
        <v>46</v>
      </c>
      <c r="I18" s="9">
        <f>'Reins Liab'!I18-'Assumed XS WC'!I18</f>
        <v>592.75674000000004</v>
      </c>
      <c r="J18" s="9">
        <f>'Reins Liab'!J18-'Assumed XS WC'!J18</f>
        <v>10</v>
      </c>
      <c r="K18" s="9">
        <f>'Reins Liab'!K18-'Assumed XS WC'!K18</f>
        <v>0</v>
      </c>
      <c r="L18" s="9">
        <f t="shared" si="0"/>
        <v>45883.43174</v>
      </c>
      <c r="M18" s="6"/>
    </row>
    <row r="19" spans="1:13" x14ac:dyDescent="0.25">
      <c r="A19" s="10" t="str">
        <f>'Reins Liab'!A19</f>
        <v>2017</v>
      </c>
      <c r="B19" s="9">
        <f>'Reins Liab'!B19-'Assumed XS WC'!B19</f>
        <v>236200.18719</v>
      </c>
      <c r="C19" s="9">
        <f>'Reins Liab'!C19-'Assumed XS WC'!C19</f>
        <v>15568.106540000001</v>
      </c>
      <c r="D19" s="9">
        <f>'Reins Liab'!D19-'Assumed XS WC'!D19</f>
        <v>220632.29373</v>
      </c>
      <c r="E19" s="9">
        <f>'Reins Liab'!E19-'Assumed XS WC'!E19</f>
        <v>17098</v>
      </c>
      <c r="F19" s="9">
        <f>'Reins Liab'!F19-'Assumed XS WC'!F19</f>
        <v>589</v>
      </c>
      <c r="G19" s="9">
        <f>'Reins Liab'!G19-'Assumed XS WC'!G19</f>
        <v>382</v>
      </c>
      <c r="H19" s="9">
        <f>'Reins Liab'!H19-'Assumed XS WC'!H19</f>
        <v>13</v>
      </c>
      <c r="I19" s="9">
        <f>'Reins Liab'!I19-'Assumed XS WC'!I19</f>
        <v>556.57624999999996</v>
      </c>
      <c r="J19" s="9">
        <f>'Reins Liab'!J19-'Assumed XS WC'!J19</f>
        <v>1</v>
      </c>
      <c r="K19" s="9">
        <f>'Reins Liab'!K19-'Assumed XS WC'!K19</f>
        <v>0</v>
      </c>
      <c r="L19" s="9">
        <f t="shared" si="0"/>
        <v>17433.576249999998</v>
      </c>
      <c r="M19" s="6"/>
    </row>
    <row r="20" spans="1:13" ht="15.75" thickBot="1" x14ac:dyDescent="0.3">
      <c r="A20" s="11" t="str">
        <f>'Reins Liab'!A20</f>
        <v>2018</v>
      </c>
      <c r="B20" s="9">
        <f>'Reins Liab'!B20-'Assumed XS WC'!B20</f>
        <v>236135.29042</v>
      </c>
      <c r="C20" s="9">
        <f>'Reins Liab'!C20-'Assumed XS WC'!C20</f>
        <v>13310</v>
      </c>
      <c r="D20" s="9">
        <f>'Reins Liab'!D20-'Assumed XS WC'!D20</f>
        <v>222825.29042</v>
      </c>
      <c r="E20" s="9">
        <f>'Reins Liab'!E20-'Assumed XS WC'!E20</f>
        <v>3842</v>
      </c>
      <c r="F20" s="9">
        <f>'Reins Liab'!F20-'Assumed XS WC'!F20</f>
        <v>109</v>
      </c>
      <c r="G20" s="9">
        <f>'Reins Liab'!G20-'Assumed XS WC'!G20</f>
        <v>51</v>
      </c>
      <c r="H20" s="9">
        <f>'Reins Liab'!H20-'Assumed XS WC'!H20</f>
        <v>3</v>
      </c>
      <c r="I20" s="9">
        <f>'Reins Liab'!I20-'Assumed XS WC'!I20</f>
        <v>249.12257</v>
      </c>
      <c r="J20" s="9">
        <f>'Reins Liab'!J20-'Assumed XS WC'!J20</f>
        <v>1</v>
      </c>
      <c r="K20" s="9">
        <f>'Reins Liab'!K20-'Assumed XS WC'!K20</f>
        <v>0</v>
      </c>
      <c r="L20" s="12">
        <f t="shared" si="0"/>
        <v>4029.12257</v>
      </c>
      <c r="M20" s="6"/>
    </row>
    <row r="21" spans="1:13" ht="15.75" thickBot="1" x14ac:dyDescent="0.3">
      <c r="A21" s="13" t="s">
        <v>10</v>
      </c>
      <c r="B21" s="62" t="s">
        <v>32</v>
      </c>
      <c r="C21" s="62" t="s">
        <v>32</v>
      </c>
      <c r="D21" s="62" t="s">
        <v>32</v>
      </c>
      <c r="E21" s="14">
        <f>SUM(E10:E20)</f>
        <v>672952.50808000006</v>
      </c>
      <c r="F21" s="14">
        <f t="shared" ref="F21:L21" si="1">SUM(F10:F20)</f>
        <v>42268.155360000004</v>
      </c>
      <c r="G21" s="14">
        <f t="shared" si="1"/>
        <v>34353.332760000005</v>
      </c>
      <c r="H21" s="14">
        <f t="shared" si="1"/>
        <v>846</v>
      </c>
      <c r="I21" s="14">
        <f t="shared" si="1"/>
        <v>13389.25416</v>
      </c>
      <c r="J21" s="14">
        <f t="shared" si="1"/>
        <v>515</v>
      </c>
      <c r="K21" s="14">
        <f t="shared" si="1"/>
        <v>5</v>
      </c>
      <c r="L21" s="14">
        <f t="shared" si="1"/>
        <v>677065.93964000011</v>
      </c>
      <c r="M21" s="6"/>
    </row>
    <row r="22" spans="1:13" ht="15.75" thickBot="1" x14ac:dyDescent="0.3">
      <c r="A22" s="15"/>
      <c r="B22" s="16"/>
      <c r="C22" s="16"/>
      <c r="D22" s="16"/>
      <c r="E22" s="16"/>
      <c r="F22" s="16"/>
      <c r="G22" s="16"/>
      <c r="H22" s="16"/>
      <c r="I22" s="16"/>
      <c r="J22" s="16"/>
      <c r="K22" s="16"/>
      <c r="L22" s="16"/>
      <c r="M22" s="6"/>
    </row>
    <row r="23" spans="1:13" ht="15.75" thickBot="1" x14ac:dyDescent="0.3">
      <c r="A23" s="17"/>
      <c r="B23" s="46" t="s">
        <v>11</v>
      </c>
      <c r="C23" s="47"/>
      <c r="D23" s="47"/>
      <c r="E23" s="48"/>
      <c r="F23" s="46" t="s">
        <v>12</v>
      </c>
      <c r="G23" s="47"/>
      <c r="H23" s="47"/>
      <c r="I23" s="48"/>
      <c r="J23" s="67" t="s">
        <v>13</v>
      </c>
      <c r="K23" s="68"/>
      <c r="L23" s="40">
        <v>23</v>
      </c>
      <c r="M23" s="59">
        <v>24</v>
      </c>
    </row>
    <row r="24" spans="1:13" ht="15.75" thickBot="1" x14ac:dyDescent="0.3">
      <c r="A24" s="54"/>
      <c r="B24" s="46" t="s">
        <v>15</v>
      </c>
      <c r="C24" s="48"/>
      <c r="D24" s="46" t="s">
        <v>16</v>
      </c>
      <c r="E24" s="48"/>
      <c r="F24" s="46" t="s">
        <v>15</v>
      </c>
      <c r="G24" s="48"/>
      <c r="H24" s="46" t="s">
        <v>16</v>
      </c>
      <c r="I24" s="48"/>
      <c r="J24" s="69"/>
      <c r="K24" s="70"/>
      <c r="L24" s="71" t="s">
        <v>17</v>
      </c>
      <c r="M24" s="71" t="s">
        <v>14</v>
      </c>
    </row>
    <row r="25" spans="1:13" x14ac:dyDescent="0.25">
      <c r="A25" s="54"/>
      <c r="B25" s="43">
        <v>13</v>
      </c>
      <c r="C25" s="43">
        <f>B25+1</f>
        <v>14</v>
      </c>
      <c r="D25" s="43">
        <f t="shared" ref="D25:K25" si="2">C25+1</f>
        <v>15</v>
      </c>
      <c r="E25" s="43">
        <f t="shared" si="2"/>
        <v>16</v>
      </c>
      <c r="F25" s="43">
        <f t="shared" si="2"/>
        <v>17</v>
      </c>
      <c r="G25" s="43">
        <f t="shared" si="2"/>
        <v>18</v>
      </c>
      <c r="H25" s="43">
        <f t="shared" si="2"/>
        <v>19</v>
      </c>
      <c r="I25" s="43">
        <f t="shared" si="2"/>
        <v>20</v>
      </c>
      <c r="J25" s="43">
        <f t="shared" si="2"/>
        <v>21</v>
      </c>
      <c r="K25" s="43">
        <f t="shared" si="2"/>
        <v>22</v>
      </c>
      <c r="L25" s="71"/>
      <c r="M25" s="71"/>
    </row>
    <row r="26" spans="1:13" ht="30.75" thickBot="1" x14ac:dyDescent="0.3">
      <c r="A26" s="55"/>
      <c r="B26" s="51" t="s">
        <v>6</v>
      </c>
      <c r="C26" s="51" t="s">
        <v>7</v>
      </c>
      <c r="D26" s="51" t="s">
        <v>6</v>
      </c>
      <c r="E26" s="51" t="s">
        <v>7</v>
      </c>
      <c r="F26" s="51" t="s">
        <v>6</v>
      </c>
      <c r="G26" s="51" t="s">
        <v>7</v>
      </c>
      <c r="H26" s="51" t="s">
        <v>6</v>
      </c>
      <c r="I26" s="51" t="s">
        <v>7</v>
      </c>
      <c r="J26" s="51" t="s">
        <v>6</v>
      </c>
      <c r="K26" s="60" t="s">
        <v>7</v>
      </c>
      <c r="L26" s="72"/>
      <c r="M26" s="72"/>
    </row>
    <row r="27" spans="1:13" x14ac:dyDescent="0.25">
      <c r="A27" s="7" t="s">
        <v>9</v>
      </c>
      <c r="B27" s="9">
        <f>'Reins Liab'!B27-'Assumed XS WC'!B27</f>
        <v>145605.22951999999</v>
      </c>
      <c r="C27" s="9">
        <f>'Reins Liab'!C27-'Assumed XS WC'!C27</f>
        <v>14162.564839999999</v>
      </c>
      <c r="D27" s="9">
        <f>'Reins Liab'!D27-'Assumed XS WC'!D27</f>
        <v>49159.369999999995</v>
      </c>
      <c r="E27" s="9">
        <f>'Reins Liab'!E27-'Assumed XS WC'!E27</f>
        <v>20381.632440000001</v>
      </c>
      <c r="F27" s="9">
        <f>'Reins Liab'!F27-'Assumed XS WC'!F27</f>
        <v>8838.7999999999993</v>
      </c>
      <c r="G27" s="9">
        <f>'Reins Liab'!G27-'Assumed XS WC'!G27</f>
        <v>2704.4420599999999</v>
      </c>
      <c r="H27" s="9">
        <f>'Reins Liab'!H27-'Assumed XS WC'!H27</f>
        <v>1513</v>
      </c>
      <c r="I27" s="9">
        <f>'Reins Liab'!I27-'Assumed XS WC'!I27</f>
        <v>5</v>
      </c>
      <c r="J27" s="9">
        <f>'Reins Liab'!J27-'Assumed XS WC'!J27</f>
        <v>2468.8760699999998</v>
      </c>
      <c r="K27" s="9">
        <f>'Reins Liab'!K27-'Assumed XS WC'!K27</f>
        <v>0</v>
      </c>
      <c r="L27" s="9">
        <f>'Reins Liab'!L27-'Assumed XS WC'!L27</f>
        <v>0</v>
      </c>
      <c r="M27" s="8">
        <f>B27-C27+D27-E27+F27-G27+H27-I27+J27-K27</f>
        <v>170331.63624999995</v>
      </c>
    </row>
    <row r="28" spans="1:13" x14ac:dyDescent="0.25">
      <c r="A28" s="10" t="str">
        <f>A11</f>
        <v>2009</v>
      </c>
      <c r="B28" s="9">
        <f>'Reins Liab'!B28-'Assumed XS WC'!B28</f>
        <v>8473.8432499999999</v>
      </c>
      <c r="C28" s="9">
        <f>'Reins Liab'!C28-'Assumed XS WC'!C28</f>
        <v>0</v>
      </c>
      <c r="D28" s="9">
        <f>'Reins Liab'!D28-'Assumed XS WC'!D28</f>
        <v>3068.6616799999993</v>
      </c>
      <c r="E28" s="9">
        <f>'Reins Liab'!E28-'Assumed XS WC'!E28</f>
        <v>-2</v>
      </c>
      <c r="F28" s="9">
        <f>'Reins Liab'!F28-'Assumed XS WC'!F28</f>
        <v>281.70488</v>
      </c>
      <c r="G28" s="9">
        <f>'Reins Liab'!G28-'Assumed XS WC'!G28</f>
        <v>0</v>
      </c>
      <c r="H28" s="9">
        <f>'Reins Liab'!H28-'Assumed XS WC'!H28</f>
        <v>235</v>
      </c>
      <c r="I28" s="9">
        <f>'Reins Liab'!I28-'Assumed XS WC'!I28</f>
        <v>0</v>
      </c>
      <c r="J28" s="9">
        <f>'Reins Liab'!J28-'Assumed XS WC'!J28</f>
        <v>117.76161000000002</v>
      </c>
      <c r="K28" s="9">
        <f>'Reins Liab'!K28-'Assumed XS WC'!K28</f>
        <v>0</v>
      </c>
      <c r="L28" s="9">
        <f>'Reins Liab'!L28-'Assumed XS WC'!L28</f>
        <v>0</v>
      </c>
      <c r="M28" s="9">
        <f t="shared" ref="M28:M37" si="3">B28-C28+D28-E28+F28-G28+H28-I28+J28-K28</f>
        <v>12178.971419999998</v>
      </c>
    </row>
    <row r="29" spans="1:13" x14ac:dyDescent="0.25">
      <c r="A29" s="10" t="str">
        <f t="shared" ref="A29:A37" si="4">A12</f>
        <v>2010</v>
      </c>
      <c r="B29" s="9">
        <f>'Reins Liab'!B29-'Assumed XS WC'!B29</f>
        <v>3365.876949999998</v>
      </c>
      <c r="C29" s="9">
        <f>'Reins Liab'!C29-'Assumed XS WC'!C29</f>
        <v>-296</v>
      </c>
      <c r="D29" s="9">
        <f>'Reins Liab'!D29-'Assumed XS WC'!D29</f>
        <v>3475.4574699999994</v>
      </c>
      <c r="E29" s="9">
        <f>'Reins Liab'!E29-'Assumed XS WC'!E29</f>
        <v>31</v>
      </c>
      <c r="F29" s="9">
        <f>'Reins Liab'!F29-'Assumed XS WC'!F29</f>
        <v>323.57</v>
      </c>
      <c r="G29" s="9">
        <f>'Reins Liab'!G29-'Assumed XS WC'!G29</f>
        <v>8</v>
      </c>
      <c r="H29" s="9">
        <f>'Reins Liab'!H29-'Assumed XS WC'!H29</f>
        <v>251</v>
      </c>
      <c r="I29" s="9">
        <f>'Reins Liab'!I29-'Assumed XS WC'!I29</f>
        <v>3</v>
      </c>
      <c r="J29" s="9">
        <f>'Reins Liab'!J29-'Assumed XS WC'!J29</f>
        <v>93.233209999999985</v>
      </c>
      <c r="K29" s="9">
        <f>'Reins Liab'!K29-'Assumed XS WC'!K29</f>
        <v>0</v>
      </c>
      <c r="L29" s="9">
        <f>'Reins Liab'!L29-'Assumed XS WC'!L29</f>
        <v>1204</v>
      </c>
      <c r="M29" s="9">
        <f t="shared" si="3"/>
        <v>7763.1376299999974</v>
      </c>
    </row>
    <row r="30" spans="1:13" x14ac:dyDescent="0.25">
      <c r="A30" s="10" t="str">
        <f t="shared" si="4"/>
        <v>2011</v>
      </c>
      <c r="B30" s="9">
        <f>'Reins Liab'!B30-'Assumed XS WC'!B30</f>
        <v>10782.844649999999</v>
      </c>
      <c r="C30" s="9">
        <f>'Reins Liab'!C30-'Assumed XS WC'!C30</f>
        <v>0</v>
      </c>
      <c r="D30" s="9">
        <f>'Reins Liab'!D30-'Assumed XS WC'!D30</f>
        <v>5273.9575599999998</v>
      </c>
      <c r="E30" s="9">
        <f>'Reins Liab'!E30-'Assumed XS WC'!E30</f>
        <v>476</v>
      </c>
      <c r="F30" s="9">
        <f>'Reins Liab'!F30-'Assumed XS WC'!F30</f>
        <v>1138.825</v>
      </c>
      <c r="G30" s="9">
        <f>'Reins Liab'!G30-'Assumed XS WC'!G30</f>
        <v>0</v>
      </c>
      <c r="H30" s="9">
        <f>'Reins Liab'!H30-'Assumed XS WC'!H30</f>
        <v>414</v>
      </c>
      <c r="I30" s="9">
        <f>'Reins Liab'!I30-'Assumed XS WC'!I30</f>
        <v>53</v>
      </c>
      <c r="J30" s="9">
        <f>'Reins Liab'!J30-'Assumed XS WC'!J30</f>
        <v>263.87417000000005</v>
      </c>
      <c r="K30" s="9">
        <f>'Reins Liab'!K30-'Assumed XS WC'!K30</f>
        <v>0</v>
      </c>
      <c r="L30" s="9">
        <f>'Reins Liab'!L30-'Assumed XS WC'!L30</f>
        <v>0</v>
      </c>
      <c r="M30" s="9">
        <f t="shared" si="3"/>
        <v>17344.501379999998</v>
      </c>
    </row>
    <row r="31" spans="1:13" x14ac:dyDescent="0.25">
      <c r="A31" s="10" t="str">
        <f t="shared" si="4"/>
        <v>2012</v>
      </c>
      <c r="B31" s="9">
        <f>'Reins Liab'!B31-'Assumed XS WC'!B31</f>
        <v>31232.237090000002</v>
      </c>
      <c r="C31" s="9">
        <f>'Reins Liab'!C31-'Assumed XS WC'!C31</f>
        <v>2074</v>
      </c>
      <c r="D31" s="9">
        <f>'Reins Liab'!D31-'Assumed XS WC'!D31</f>
        <v>9946.1391199999998</v>
      </c>
      <c r="E31" s="9">
        <f>'Reins Liab'!E31-'Assumed XS WC'!E31</f>
        <v>473</v>
      </c>
      <c r="F31" s="9">
        <f>'Reins Liab'!F31-'Assumed XS WC'!F31</f>
        <v>772.17499999999995</v>
      </c>
      <c r="G31" s="9">
        <f>'Reins Liab'!G31-'Assumed XS WC'!G31</f>
        <v>0</v>
      </c>
      <c r="H31" s="9">
        <f>'Reins Liab'!H31-'Assumed XS WC'!H31</f>
        <v>809</v>
      </c>
      <c r="I31" s="9">
        <f>'Reins Liab'!I31-'Assumed XS WC'!I31</f>
        <v>52</v>
      </c>
      <c r="J31" s="9">
        <f>'Reins Liab'!J31-'Assumed XS WC'!J31</f>
        <v>824.23108000000002</v>
      </c>
      <c r="K31" s="9">
        <f>'Reins Liab'!K31-'Assumed XS WC'!K31</f>
        <v>0</v>
      </c>
      <c r="L31" s="9">
        <f>'Reins Liab'!L31-'Assumed XS WC'!L31</f>
        <v>0</v>
      </c>
      <c r="M31" s="9">
        <f t="shared" si="3"/>
        <v>40984.782290000003</v>
      </c>
    </row>
    <row r="32" spans="1:13" x14ac:dyDescent="0.25">
      <c r="A32" s="10" t="str">
        <f t="shared" si="4"/>
        <v>2013</v>
      </c>
      <c r="B32" s="9">
        <f>'Reins Liab'!B32-'Assumed XS WC'!B32</f>
        <v>35572.232450000003</v>
      </c>
      <c r="C32" s="9">
        <f>'Reins Liab'!C32-'Assumed XS WC'!C32</f>
        <v>798</v>
      </c>
      <c r="D32" s="9">
        <f>'Reins Liab'!D32-'Assumed XS WC'!D32</f>
        <v>15012.40634</v>
      </c>
      <c r="E32" s="9">
        <f>'Reins Liab'!E32-'Assumed XS WC'!E32</f>
        <v>288</v>
      </c>
      <c r="F32" s="9">
        <f>'Reins Liab'!F32-'Assumed XS WC'!F32</f>
        <v>584</v>
      </c>
      <c r="G32" s="9">
        <f>'Reins Liab'!G32-'Assumed XS WC'!G32</f>
        <v>6</v>
      </c>
      <c r="H32" s="9">
        <f>'Reins Liab'!H32-'Assumed XS WC'!H32</f>
        <v>1204</v>
      </c>
      <c r="I32" s="9">
        <f>'Reins Liab'!I32-'Assumed XS WC'!I32</f>
        <v>31</v>
      </c>
      <c r="J32" s="9">
        <f>'Reins Liab'!J32-'Assumed XS WC'!J32</f>
        <v>538.43085999999994</v>
      </c>
      <c r="K32" s="9">
        <f>'Reins Liab'!K32-'Assumed XS WC'!K32</f>
        <v>0</v>
      </c>
      <c r="L32" s="9">
        <f>'Reins Liab'!L32-'Assumed XS WC'!L32</f>
        <v>0</v>
      </c>
      <c r="M32" s="9">
        <f t="shared" si="3"/>
        <v>51788.069650000005</v>
      </c>
    </row>
    <row r="33" spans="1:13" x14ac:dyDescent="0.25">
      <c r="A33" s="10" t="str">
        <f t="shared" si="4"/>
        <v>2014</v>
      </c>
      <c r="B33" s="9">
        <f>'Reins Liab'!B33-'Assumed XS WC'!B33</f>
        <v>56247.243020000002</v>
      </c>
      <c r="C33" s="9">
        <f>'Reins Liab'!C33-'Assumed XS WC'!C33</f>
        <v>1542</v>
      </c>
      <c r="D33" s="9">
        <f>'Reins Liab'!D33-'Assumed XS WC'!D33</f>
        <v>23257.940729999998</v>
      </c>
      <c r="E33" s="9">
        <f>'Reins Liab'!E33-'Assumed XS WC'!E33</f>
        <v>422</v>
      </c>
      <c r="F33" s="9">
        <f>'Reins Liab'!F33-'Assumed XS WC'!F33</f>
        <v>1387.325</v>
      </c>
      <c r="G33" s="9">
        <f>'Reins Liab'!G33-'Assumed XS WC'!G33</f>
        <v>0</v>
      </c>
      <c r="H33" s="9">
        <f>'Reins Liab'!H33-'Assumed XS WC'!H33</f>
        <v>1972</v>
      </c>
      <c r="I33" s="9">
        <f>'Reins Liab'!I33-'Assumed XS WC'!I33</f>
        <v>43</v>
      </c>
      <c r="J33" s="9">
        <f>'Reins Liab'!J33-'Assumed XS WC'!J33</f>
        <v>757.3294699999999</v>
      </c>
      <c r="K33" s="9">
        <f>'Reins Liab'!K33-'Assumed XS WC'!K33</f>
        <v>0</v>
      </c>
      <c r="L33" s="9">
        <f>'Reins Liab'!L33-'Assumed XS WC'!L33</f>
        <v>0</v>
      </c>
      <c r="M33" s="9">
        <f t="shared" si="3"/>
        <v>81614.838219999991</v>
      </c>
    </row>
    <row r="34" spans="1:13" x14ac:dyDescent="0.25">
      <c r="A34" s="10" t="str">
        <f t="shared" si="4"/>
        <v>2015</v>
      </c>
      <c r="B34" s="9">
        <f>'Reins Liab'!B34-'Assumed XS WC'!B34</f>
        <v>62362.53486</v>
      </c>
      <c r="C34" s="9">
        <f>'Reins Liab'!C34-'Assumed XS WC'!C34</f>
        <v>1668</v>
      </c>
      <c r="D34" s="9">
        <f>'Reins Liab'!D34-'Assumed XS WC'!D34</f>
        <v>30745.23084</v>
      </c>
      <c r="E34" s="9">
        <f>'Reins Liab'!E34-'Assumed XS WC'!E34</f>
        <v>1257</v>
      </c>
      <c r="F34" s="9">
        <f>'Reins Liab'!F34-'Assumed XS WC'!F34</f>
        <v>1510</v>
      </c>
      <c r="G34" s="9">
        <f>'Reins Liab'!G34-'Assumed XS WC'!G34</f>
        <v>45</v>
      </c>
      <c r="H34" s="9">
        <f>'Reins Liab'!H34-'Assumed XS WC'!H34</f>
        <v>2924</v>
      </c>
      <c r="I34" s="9">
        <f>'Reins Liab'!I34-'Assumed XS WC'!I34</f>
        <v>119</v>
      </c>
      <c r="J34" s="9">
        <f>'Reins Liab'!J34-'Assumed XS WC'!J34</f>
        <v>1099.9779800000001</v>
      </c>
      <c r="K34" s="9">
        <f>'Reins Liab'!K34-'Assumed XS WC'!K34</f>
        <v>0</v>
      </c>
      <c r="L34" s="9">
        <f>'Reins Liab'!L34-'Assumed XS WC'!L34</f>
        <v>0</v>
      </c>
      <c r="M34" s="9">
        <f t="shared" si="3"/>
        <v>95552.74368</v>
      </c>
    </row>
    <row r="35" spans="1:13" x14ac:dyDescent="0.25">
      <c r="A35" s="10" t="str">
        <f t="shared" si="4"/>
        <v>2016</v>
      </c>
      <c r="B35" s="9">
        <f>'Reins Liab'!B35-'Assumed XS WC'!B35</f>
        <v>62199.19803</v>
      </c>
      <c r="C35" s="9">
        <f>'Reins Liab'!C35-'Assumed XS WC'!C35</f>
        <v>2112</v>
      </c>
      <c r="D35" s="9">
        <f>'Reins Liab'!D35-'Assumed XS WC'!D35</f>
        <v>45208.081140000002</v>
      </c>
      <c r="E35" s="9">
        <f>'Reins Liab'!E35-'Assumed XS WC'!E35</f>
        <v>2516</v>
      </c>
      <c r="F35" s="9">
        <f>'Reins Liab'!F35-'Assumed XS WC'!F35</f>
        <v>843</v>
      </c>
      <c r="G35" s="9">
        <f>'Reins Liab'!G35-'Assumed XS WC'!G35</f>
        <v>83</v>
      </c>
      <c r="H35" s="9">
        <f>'Reins Liab'!H35-'Assumed XS WC'!H35</f>
        <v>4437</v>
      </c>
      <c r="I35" s="9">
        <f>'Reins Liab'!I35-'Assumed XS WC'!I35</f>
        <v>199</v>
      </c>
      <c r="J35" s="9">
        <f>'Reins Liab'!J35-'Assumed XS WC'!J35</f>
        <v>2094.4476300000001</v>
      </c>
      <c r="K35" s="9">
        <f>'Reins Liab'!K35-'Assumed XS WC'!K35</f>
        <v>0</v>
      </c>
      <c r="L35" s="9">
        <f>'Reins Liab'!L35-'Assumed XS WC'!L35</f>
        <v>0</v>
      </c>
      <c r="M35" s="9">
        <f t="shared" si="3"/>
        <v>109871.72679999999</v>
      </c>
    </row>
    <row r="36" spans="1:13" x14ac:dyDescent="0.25">
      <c r="A36" s="10" t="str">
        <f t="shared" si="4"/>
        <v>2017</v>
      </c>
      <c r="B36" s="9">
        <f>'Reins Liab'!B36-'Assumed XS WC'!B36</f>
        <v>44107.891629999998</v>
      </c>
      <c r="C36" s="9">
        <f>'Reins Liab'!C36-'Assumed XS WC'!C36</f>
        <v>1263</v>
      </c>
      <c r="D36" s="9">
        <f>'Reins Liab'!D36-'Assumed XS WC'!D36</f>
        <v>83804.193780000001</v>
      </c>
      <c r="E36" s="9">
        <f>'Reins Liab'!E36-'Assumed XS WC'!E36</f>
        <v>5944</v>
      </c>
      <c r="F36" s="9">
        <f>'Reins Liab'!F36-'Assumed XS WC'!F36</f>
        <v>834</v>
      </c>
      <c r="G36" s="9">
        <f>'Reins Liab'!G36-'Assumed XS WC'!G36</f>
        <v>74</v>
      </c>
      <c r="H36" s="9">
        <f>'Reins Liab'!H36-'Assumed XS WC'!H36</f>
        <v>6162</v>
      </c>
      <c r="I36" s="9">
        <f>'Reins Liab'!I36-'Assumed XS WC'!I36</f>
        <v>548</v>
      </c>
      <c r="J36" s="9">
        <f>'Reins Liab'!J36-'Assumed XS WC'!J36</f>
        <v>2497.1577400000001</v>
      </c>
      <c r="K36" s="9">
        <f>'Reins Liab'!K36-'Assumed XS WC'!K36</f>
        <v>0</v>
      </c>
      <c r="L36" s="9">
        <f>'Reins Liab'!L36-'Assumed XS WC'!L36</f>
        <v>0</v>
      </c>
      <c r="M36" s="9">
        <f t="shared" si="3"/>
        <v>129576.24314999999</v>
      </c>
    </row>
    <row r="37" spans="1:13" ht="15.75" thickBot="1" x14ac:dyDescent="0.3">
      <c r="A37" s="11" t="str">
        <f t="shared" si="4"/>
        <v>2018</v>
      </c>
      <c r="B37" s="9">
        <f>'Reins Liab'!B37-'Assumed XS WC'!B37</f>
        <v>16442</v>
      </c>
      <c r="C37" s="9">
        <f>'Reins Liab'!C37-'Assumed XS WC'!C37</f>
        <v>401</v>
      </c>
      <c r="D37" s="9">
        <f>'Reins Liab'!D37-'Assumed XS WC'!D37</f>
        <v>120951.89311</v>
      </c>
      <c r="E37" s="9">
        <f>'Reins Liab'!E37-'Assumed XS WC'!E37</f>
        <v>7108</v>
      </c>
      <c r="F37" s="9">
        <f>'Reins Liab'!F37-'Assumed XS WC'!F37</f>
        <v>56</v>
      </c>
      <c r="G37" s="9">
        <f>'Reins Liab'!G37-'Assumed XS WC'!G37</f>
        <v>4</v>
      </c>
      <c r="H37" s="9">
        <f>'Reins Liab'!H37-'Assumed XS WC'!H37</f>
        <v>13239</v>
      </c>
      <c r="I37" s="9">
        <f>'Reins Liab'!I37-'Assumed XS WC'!I37</f>
        <v>675</v>
      </c>
      <c r="J37" s="9">
        <f>'Reins Liab'!J37-'Assumed XS WC'!J37</f>
        <v>3435.6937699999999</v>
      </c>
      <c r="K37" s="9">
        <f>'Reins Liab'!K37-'Assumed XS WC'!K37</f>
        <v>0</v>
      </c>
      <c r="L37" s="9">
        <f>'Reins Liab'!L37-'Assumed XS WC'!L37</f>
        <v>0</v>
      </c>
      <c r="M37" s="12">
        <f t="shared" si="3"/>
        <v>145936.58688000002</v>
      </c>
    </row>
    <row r="38" spans="1:13" ht="15.75" thickBot="1" x14ac:dyDescent="0.3">
      <c r="A38" s="13" t="s">
        <v>10</v>
      </c>
      <c r="B38" s="14">
        <f>SUM(B27:B37)</f>
        <v>476391.13144999999</v>
      </c>
      <c r="C38" s="14">
        <f t="shared" ref="C38:M38" si="5">SUM(C27:C37)</f>
        <v>23724.564839999999</v>
      </c>
      <c r="D38" s="14">
        <f t="shared" si="5"/>
        <v>389903.33176999999</v>
      </c>
      <c r="E38" s="14">
        <f t="shared" si="5"/>
        <v>38894.632440000001</v>
      </c>
      <c r="F38" s="14">
        <f t="shared" si="5"/>
        <v>16569.399879999997</v>
      </c>
      <c r="G38" s="14">
        <f t="shared" si="5"/>
        <v>2924.4420599999999</v>
      </c>
      <c r="H38" s="14">
        <f t="shared" si="5"/>
        <v>33160</v>
      </c>
      <c r="I38" s="14">
        <f t="shared" si="5"/>
        <v>1728</v>
      </c>
      <c r="J38" s="14">
        <f t="shared" si="5"/>
        <v>14191.01359</v>
      </c>
      <c r="K38" s="14">
        <f t="shared" si="5"/>
        <v>0</v>
      </c>
      <c r="L38" s="14">
        <f t="shared" si="5"/>
        <v>1204</v>
      </c>
      <c r="M38" s="14">
        <f t="shared" si="5"/>
        <v>862943.23734999984</v>
      </c>
    </row>
    <row r="39" spans="1:13" ht="15.75" thickBot="1" x14ac:dyDescent="0.3">
      <c r="A39" s="5"/>
      <c r="B39" s="6"/>
      <c r="C39" s="6"/>
      <c r="D39" s="6"/>
      <c r="E39" s="6"/>
      <c r="F39" s="6"/>
      <c r="G39" s="6"/>
      <c r="H39" s="6"/>
      <c r="I39" s="6"/>
      <c r="J39" s="5"/>
      <c r="K39" s="6"/>
      <c r="L39" s="6"/>
      <c r="M39" s="4"/>
    </row>
    <row r="40" spans="1:13" x14ac:dyDescent="0.25">
      <c r="A40" s="18"/>
      <c r="B40" s="53"/>
      <c r="C40" s="63"/>
      <c r="D40" s="64"/>
      <c r="E40" s="67" t="s">
        <v>19</v>
      </c>
      <c r="F40" s="73"/>
      <c r="G40" s="68"/>
      <c r="H40" s="53"/>
      <c r="I40" s="63"/>
      <c r="J40" s="59">
        <v>34</v>
      </c>
      <c r="K40" s="67" t="s">
        <v>22</v>
      </c>
      <c r="L40" s="68"/>
      <c r="M40" s="4"/>
    </row>
    <row r="41" spans="1:13" ht="15.75" thickBot="1" x14ac:dyDescent="0.3">
      <c r="A41" s="54"/>
      <c r="B41" s="65" t="s">
        <v>18</v>
      </c>
      <c r="C41" s="49"/>
      <c r="D41" s="50"/>
      <c r="E41" s="69"/>
      <c r="F41" s="74"/>
      <c r="G41" s="70"/>
      <c r="H41" s="65" t="s">
        <v>20</v>
      </c>
      <c r="I41" s="50"/>
      <c r="J41" s="71" t="s">
        <v>21</v>
      </c>
      <c r="K41" s="69"/>
      <c r="L41" s="70"/>
      <c r="M41" s="4"/>
    </row>
    <row r="42" spans="1:13" x14ac:dyDescent="0.25">
      <c r="A42" s="54"/>
      <c r="B42" s="43">
        <v>26</v>
      </c>
      <c r="C42" s="43">
        <f>B42+1</f>
        <v>27</v>
      </c>
      <c r="D42" s="43">
        <f t="shared" ref="D42:I42" si="6">C42+1</f>
        <v>28</v>
      </c>
      <c r="E42" s="43">
        <f t="shared" si="6"/>
        <v>29</v>
      </c>
      <c r="F42" s="43">
        <f t="shared" si="6"/>
        <v>30</v>
      </c>
      <c r="G42" s="43">
        <f t="shared" si="6"/>
        <v>31</v>
      </c>
      <c r="H42" s="43">
        <f t="shared" si="6"/>
        <v>32</v>
      </c>
      <c r="I42" s="43">
        <f t="shared" si="6"/>
        <v>33</v>
      </c>
      <c r="J42" s="71"/>
      <c r="K42" s="59">
        <v>35</v>
      </c>
      <c r="L42" s="59">
        <v>36</v>
      </c>
      <c r="M42" s="4"/>
    </row>
    <row r="43" spans="1:13" ht="45.75" thickBot="1" x14ac:dyDescent="0.3">
      <c r="A43" s="55"/>
      <c r="B43" s="51" t="s">
        <v>6</v>
      </c>
      <c r="C43" s="51" t="s">
        <v>7</v>
      </c>
      <c r="D43" s="51" t="s">
        <v>8</v>
      </c>
      <c r="E43" s="51" t="s">
        <v>6</v>
      </c>
      <c r="F43" s="51" t="s">
        <v>7</v>
      </c>
      <c r="G43" s="51" t="s">
        <v>8</v>
      </c>
      <c r="H43" s="51" t="s">
        <v>23</v>
      </c>
      <c r="I43" s="51" t="s">
        <v>24</v>
      </c>
      <c r="J43" s="72"/>
      <c r="K43" s="51" t="s">
        <v>11</v>
      </c>
      <c r="L43" s="51" t="s">
        <v>25</v>
      </c>
      <c r="M43" s="4"/>
    </row>
    <row r="44" spans="1:13" x14ac:dyDescent="0.25">
      <c r="A44" s="7" t="s">
        <v>9</v>
      </c>
      <c r="B44" s="61" t="s">
        <v>32</v>
      </c>
      <c r="C44" s="61" t="s">
        <v>32</v>
      </c>
      <c r="D44" s="61" t="s">
        <v>32</v>
      </c>
      <c r="E44" s="61" t="s">
        <v>32</v>
      </c>
      <c r="F44" s="61" t="s">
        <v>32</v>
      </c>
      <c r="G44" s="61" t="s">
        <v>32</v>
      </c>
      <c r="H44" s="9">
        <v>0</v>
      </c>
      <c r="I44" s="9">
        <v>0</v>
      </c>
      <c r="J44" s="61" t="s">
        <v>32</v>
      </c>
      <c r="K44" s="8">
        <f>B27-C27+D27-E27-H44</f>
        <v>160220.40223999997</v>
      </c>
      <c r="L44" s="8">
        <f>F27-G27+H27-I27+J27-K27-I44</f>
        <v>10111.23401</v>
      </c>
      <c r="M44" s="4"/>
    </row>
    <row r="45" spans="1:13" x14ac:dyDescent="0.25">
      <c r="A45" s="10" t="str">
        <f>A28</f>
        <v>2009</v>
      </c>
      <c r="B45" s="9">
        <f>E11+G11+I11+B28+D28+F28+H28+J28</f>
        <v>113577.42558000001</v>
      </c>
      <c r="C45" s="9">
        <f>F11+H11+J11+C28+E28+G28+I28+K28</f>
        <v>243</v>
      </c>
      <c r="D45" s="9">
        <f>B45-C45</f>
        <v>113334.42558000001</v>
      </c>
      <c r="E45" s="19">
        <f t="shared" ref="E45:E54" si="7">IFERROR(B45/B11*100,"")</f>
        <v>76.853088129432763</v>
      </c>
      <c r="F45" s="19">
        <f t="shared" ref="F45:F54" si="8">IFERROR(C45/C11*100,"")</f>
        <v>5.7216858959265364</v>
      </c>
      <c r="G45" s="19">
        <f t="shared" ref="G45:G54" si="9">IFERROR(D45/D11*100,"")</f>
        <v>78.957721193634796</v>
      </c>
      <c r="H45" s="9">
        <v>0</v>
      </c>
      <c r="I45" s="9">
        <v>0</v>
      </c>
      <c r="J45" s="22"/>
      <c r="K45" s="9">
        <f t="shared" ref="K45:K54" si="10">B28-C28+D28-E28-H45</f>
        <v>11544.504929999999</v>
      </c>
      <c r="L45" s="9">
        <f t="shared" ref="L45:L54" si="11">F28-G28+H28-I28+J28-K28-I45</f>
        <v>634.46649000000002</v>
      </c>
      <c r="M45" s="4"/>
    </row>
    <row r="46" spans="1:13" x14ac:dyDescent="0.25">
      <c r="A46" s="10" t="str">
        <f t="shared" ref="A46:A54" si="12">A29</f>
        <v>2010</v>
      </c>
      <c r="B46" s="9">
        <f t="shared" ref="B46:C54" si="13">E12+G12+I12+B29+D29+F29+H29+J29</f>
        <v>72576.208660000004</v>
      </c>
      <c r="C46" s="9">
        <f t="shared" si="13"/>
        <v>575</v>
      </c>
      <c r="D46" s="9">
        <f t="shared" ref="D46:D54" si="14">B46-C46</f>
        <v>72001.208660000004</v>
      </c>
      <c r="E46" s="19">
        <f t="shared" si="7"/>
        <v>47.712090691787942</v>
      </c>
      <c r="F46" s="19">
        <f t="shared" si="8"/>
        <v>21.209885651051273</v>
      </c>
      <c r="G46" s="19">
        <f t="shared" si="9"/>
        <v>48.192991632764489</v>
      </c>
      <c r="H46" s="9">
        <v>0</v>
      </c>
      <c r="I46" s="9">
        <v>0</v>
      </c>
      <c r="J46" s="22"/>
      <c r="K46" s="9">
        <f t="shared" si="10"/>
        <v>7106.3344199999974</v>
      </c>
      <c r="L46" s="9">
        <f t="shared" si="11"/>
        <v>656.80320999999992</v>
      </c>
      <c r="M46" s="4"/>
    </row>
    <row r="47" spans="1:13" x14ac:dyDescent="0.25">
      <c r="A47" s="10" t="str">
        <f t="shared" si="12"/>
        <v>2011</v>
      </c>
      <c r="B47" s="9">
        <f t="shared" si="13"/>
        <v>104712.50575999999</v>
      </c>
      <c r="C47" s="9">
        <f t="shared" si="13"/>
        <v>4835</v>
      </c>
      <c r="D47" s="9">
        <f t="shared" si="14"/>
        <v>99877.505759999985</v>
      </c>
      <c r="E47" s="19">
        <f t="shared" si="7"/>
        <v>70.938130292937856</v>
      </c>
      <c r="F47" s="19">
        <f t="shared" si="8"/>
        <v>130.07801990852838</v>
      </c>
      <c r="G47" s="19">
        <f t="shared" si="9"/>
        <v>69.410457688256216</v>
      </c>
      <c r="H47" s="9">
        <v>0</v>
      </c>
      <c r="I47" s="9">
        <v>0</v>
      </c>
      <c r="J47" s="22"/>
      <c r="K47" s="9">
        <f t="shared" si="10"/>
        <v>15580.802209999998</v>
      </c>
      <c r="L47" s="9">
        <f t="shared" si="11"/>
        <v>1763.6991700000001</v>
      </c>
      <c r="M47" s="4"/>
    </row>
    <row r="48" spans="1:13" x14ac:dyDescent="0.25">
      <c r="A48" s="10" t="str">
        <f t="shared" si="12"/>
        <v>2012</v>
      </c>
      <c r="B48" s="9">
        <f t="shared" si="13"/>
        <v>131115.44333000001</v>
      </c>
      <c r="C48" s="9">
        <f t="shared" si="13"/>
        <v>6736</v>
      </c>
      <c r="D48" s="9">
        <f t="shared" si="14"/>
        <v>124379.44333000001</v>
      </c>
      <c r="E48" s="19">
        <f t="shared" si="7"/>
        <v>66.229067425714589</v>
      </c>
      <c r="F48" s="19">
        <f t="shared" si="8"/>
        <v>119.15796921988324</v>
      </c>
      <c r="G48" s="19">
        <f t="shared" si="9"/>
        <v>64.673287381009899</v>
      </c>
      <c r="H48" s="9">
        <v>0</v>
      </c>
      <c r="I48" s="9">
        <v>0</v>
      </c>
      <c r="J48" s="22"/>
      <c r="K48" s="9">
        <f t="shared" si="10"/>
        <v>38631.376210000002</v>
      </c>
      <c r="L48" s="9">
        <f t="shared" si="11"/>
        <v>2353.4060799999997</v>
      </c>
      <c r="M48" s="4"/>
    </row>
    <row r="49" spans="1:13" x14ac:dyDescent="0.25">
      <c r="A49" s="10" t="str">
        <f t="shared" si="12"/>
        <v>2013</v>
      </c>
      <c r="B49" s="9">
        <f t="shared" si="13"/>
        <v>135270.56632999997</v>
      </c>
      <c r="C49" s="9">
        <f t="shared" si="13"/>
        <v>5833</v>
      </c>
      <c r="D49" s="9">
        <f t="shared" si="14"/>
        <v>129437.56632999997</v>
      </c>
      <c r="E49" s="19">
        <f t="shared" si="7"/>
        <v>52.297038928385689</v>
      </c>
      <c r="F49" s="19">
        <f t="shared" si="8"/>
        <v>61.829552681789266</v>
      </c>
      <c r="G49" s="19">
        <f t="shared" si="9"/>
        <v>51.936200198166048</v>
      </c>
      <c r="H49" s="9">
        <v>0</v>
      </c>
      <c r="I49" s="9">
        <v>0</v>
      </c>
      <c r="J49" s="22"/>
      <c r="K49" s="9">
        <f t="shared" si="10"/>
        <v>49498.638790000005</v>
      </c>
      <c r="L49" s="9">
        <f t="shared" si="11"/>
        <v>2289.4308599999999</v>
      </c>
      <c r="M49" s="4"/>
    </row>
    <row r="50" spans="1:13" x14ac:dyDescent="0.25">
      <c r="A50" s="10" t="str">
        <f t="shared" si="12"/>
        <v>2014</v>
      </c>
      <c r="B50" s="9">
        <f t="shared" si="13"/>
        <v>185617.83993000002</v>
      </c>
      <c r="C50" s="9">
        <f t="shared" si="13"/>
        <v>7187</v>
      </c>
      <c r="D50" s="9">
        <f t="shared" si="14"/>
        <v>178430.83993000002</v>
      </c>
      <c r="E50" s="19">
        <f t="shared" si="7"/>
        <v>69.258449156219314</v>
      </c>
      <c r="F50" s="19">
        <f t="shared" si="8"/>
        <v>58.871231979030149</v>
      </c>
      <c r="G50" s="19">
        <f t="shared" si="9"/>
        <v>69.754177826546169</v>
      </c>
      <c r="H50" s="9">
        <v>0</v>
      </c>
      <c r="I50" s="9">
        <v>0</v>
      </c>
      <c r="J50" s="22"/>
      <c r="K50" s="9">
        <f t="shared" si="10"/>
        <v>77541.183749999997</v>
      </c>
      <c r="L50" s="9">
        <f t="shared" si="11"/>
        <v>4073.6544699999995</v>
      </c>
      <c r="M50" s="4"/>
    </row>
    <row r="51" spans="1:13" x14ac:dyDescent="0.25">
      <c r="A51" s="10" t="str">
        <f t="shared" si="12"/>
        <v>2015</v>
      </c>
      <c r="B51" s="9">
        <f t="shared" si="13"/>
        <v>176876.09505</v>
      </c>
      <c r="C51" s="9">
        <f t="shared" si="13"/>
        <v>12084</v>
      </c>
      <c r="D51" s="9">
        <f t="shared" si="14"/>
        <v>164792.09505</v>
      </c>
      <c r="E51" s="19">
        <f t="shared" si="7"/>
        <v>68.412854129462147</v>
      </c>
      <c r="F51" s="19">
        <f t="shared" si="8"/>
        <v>101.5632879475542</v>
      </c>
      <c r="G51" s="19">
        <f t="shared" si="9"/>
        <v>66.813692791746277</v>
      </c>
      <c r="H51" s="9">
        <v>0</v>
      </c>
      <c r="I51" s="9">
        <v>0</v>
      </c>
      <c r="J51" s="22"/>
      <c r="K51" s="9">
        <f t="shared" si="10"/>
        <v>90182.765700000004</v>
      </c>
      <c r="L51" s="9">
        <f t="shared" si="11"/>
        <v>5369.9779799999997</v>
      </c>
      <c r="M51" s="4"/>
    </row>
    <row r="52" spans="1:13" x14ac:dyDescent="0.25">
      <c r="A52" s="10" t="str">
        <f t="shared" si="12"/>
        <v>2016</v>
      </c>
      <c r="B52" s="9">
        <f t="shared" si="13"/>
        <v>171832.15854</v>
      </c>
      <c r="C52" s="9">
        <f t="shared" si="13"/>
        <v>16077</v>
      </c>
      <c r="D52" s="9">
        <f t="shared" si="14"/>
        <v>155755.15854</v>
      </c>
      <c r="E52" s="19">
        <f t="shared" si="7"/>
        <v>69.746799288909827</v>
      </c>
      <c r="F52" s="19">
        <f t="shared" si="8"/>
        <v>106.46314813588505</v>
      </c>
      <c r="G52" s="19">
        <f t="shared" si="9"/>
        <v>67.349314099446516</v>
      </c>
      <c r="H52" s="9">
        <v>0</v>
      </c>
      <c r="I52" s="9">
        <v>0</v>
      </c>
      <c r="J52" s="22"/>
      <c r="K52" s="9">
        <f t="shared" si="10"/>
        <v>102779.27916999999</v>
      </c>
      <c r="L52" s="9">
        <f t="shared" si="11"/>
        <v>7092.4476300000006</v>
      </c>
      <c r="M52" s="4"/>
    </row>
    <row r="53" spans="1:13" x14ac:dyDescent="0.25">
      <c r="A53" s="10" t="str">
        <f t="shared" si="12"/>
        <v>2017</v>
      </c>
      <c r="B53" s="9">
        <f t="shared" si="13"/>
        <v>155441.81939999998</v>
      </c>
      <c r="C53" s="9">
        <f t="shared" si="13"/>
        <v>8432</v>
      </c>
      <c r="D53" s="9">
        <f t="shared" si="14"/>
        <v>147009.81939999998</v>
      </c>
      <c r="E53" s="19">
        <f t="shared" si="7"/>
        <v>65.809354873610744</v>
      </c>
      <c r="F53" s="19">
        <f t="shared" si="8"/>
        <v>54.162013719107037</v>
      </c>
      <c r="G53" s="19">
        <f t="shared" si="9"/>
        <v>66.631143118107659</v>
      </c>
      <c r="H53" s="9">
        <v>0</v>
      </c>
      <c r="I53" s="9">
        <v>0</v>
      </c>
      <c r="J53" s="22"/>
      <c r="K53" s="9">
        <f t="shared" si="10"/>
        <v>120705.08541</v>
      </c>
      <c r="L53" s="9">
        <f t="shared" si="11"/>
        <v>8871.1577400000006</v>
      </c>
      <c r="M53" s="4"/>
    </row>
    <row r="54" spans="1:13" ht="15.75" thickBot="1" x14ac:dyDescent="0.3">
      <c r="A54" s="11" t="str">
        <f t="shared" si="12"/>
        <v>2018</v>
      </c>
      <c r="B54" s="9">
        <f t="shared" si="13"/>
        <v>158266.70945000002</v>
      </c>
      <c r="C54" s="9">
        <f t="shared" si="13"/>
        <v>8301</v>
      </c>
      <c r="D54" s="9">
        <f t="shared" si="14"/>
        <v>149965.70945000002</v>
      </c>
      <c r="E54" s="23">
        <f t="shared" si="7"/>
        <v>67.023742689413467</v>
      </c>
      <c r="F54" s="23">
        <f t="shared" si="8"/>
        <v>62.366641622839971</v>
      </c>
      <c r="G54" s="23">
        <f t="shared" si="9"/>
        <v>67.301924825199123</v>
      </c>
      <c r="H54" s="9">
        <v>0</v>
      </c>
      <c r="I54" s="12">
        <v>0</v>
      </c>
      <c r="J54" s="20"/>
      <c r="K54" s="12">
        <f t="shared" si="10"/>
        <v>129884.89311</v>
      </c>
      <c r="L54" s="12">
        <f t="shared" si="11"/>
        <v>16051.69377</v>
      </c>
      <c r="M54" s="4"/>
    </row>
    <row r="55" spans="1:13" ht="15.75" thickBot="1" x14ac:dyDescent="0.3">
      <c r="A55" s="13" t="s">
        <v>10</v>
      </c>
      <c r="B55" s="62" t="s">
        <v>32</v>
      </c>
      <c r="C55" s="62" t="s">
        <v>32</v>
      </c>
      <c r="D55" s="62" t="s">
        <v>32</v>
      </c>
      <c r="E55" s="62" t="s">
        <v>32</v>
      </c>
      <c r="F55" s="62" t="s">
        <v>32</v>
      </c>
      <c r="G55" s="62" t="s">
        <v>32</v>
      </c>
      <c r="H55" s="14">
        <f t="shared" ref="H55:I55" si="15">SUM(H44:H54)</f>
        <v>0</v>
      </c>
      <c r="I55" s="14">
        <f t="shared" si="15"/>
        <v>0</v>
      </c>
      <c r="J55" s="62" t="s">
        <v>32</v>
      </c>
      <c r="K55" s="14">
        <f>SUM(K44:K54)</f>
        <v>803675.26594000007</v>
      </c>
      <c r="L55" s="14">
        <f>SUM(L44:L54)</f>
        <v>59267.971409999998</v>
      </c>
      <c r="M55" s="4"/>
    </row>
    <row r="57" spans="1:13" ht="16.5" thickBot="1" x14ac:dyDescent="0.3">
      <c r="A57" s="44" t="s">
        <v>36</v>
      </c>
      <c r="B57" s="2"/>
      <c r="C57" s="2"/>
      <c r="D57" s="2"/>
      <c r="E57" s="2"/>
      <c r="F57" s="2"/>
      <c r="G57" s="2"/>
      <c r="H57" s="2"/>
      <c r="I57" s="2"/>
      <c r="J57" s="2"/>
      <c r="K57" s="2"/>
      <c r="L57" s="2"/>
      <c r="M57" s="2"/>
    </row>
    <row r="58" spans="1:13" ht="15.75" thickBot="1" x14ac:dyDescent="0.3">
      <c r="A58" s="75" t="s">
        <v>26</v>
      </c>
      <c r="B58" s="25" t="s">
        <v>27</v>
      </c>
      <c r="C58" s="26"/>
      <c r="D58" s="26"/>
      <c r="E58" s="26"/>
      <c r="F58" s="26"/>
      <c r="G58" s="26"/>
      <c r="H58" s="26"/>
      <c r="I58" s="26"/>
      <c r="J58" s="26"/>
      <c r="K58" s="27"/>
      <c r="L58" s="25" t="s">
        <v>28</v>
      </c>
      <c r="M58" s="27"/>
    </row>
    <row r="59" spans="1:13" x14ac:dyDescent="0.25">
      <c r="A59" s="76"/>
      <c r="B59" s="28">
        <v>1</v>
      </c>
      <c r="C59" s="28">
        <v>2</v>
      </c>
      <c r="D59" s="28">
        <v>3</v>
      </c>
      <c r="E59" s="28">
        <v>4</v>
      </c>
      <c r="F59" s="28">
        <v>5</v>
      </c>
      <c r="G59" s="28">
        <v>6</v>
      </c>
      <c r="H59" s="28">
        <v>7</v>
      </c>
      <c r="I59" s="28">
        <v>8</v>
      </c>
      <c r="J59" s="28">
        <v>9</v>
      </c>
      <c r="K59" s="28">
        <v>10</v>
      </c>
      <c r="L59" s="28">
        <v>11</v>
      </c>
      <c r="M59" s="28">
        <v>12</v>
      </c>
    </row>
    <row r="60" spans="1:13" x14ac:dyDescent="0.25">
      <c r="A60" s="77"/>
      <c r="B60" s="29" t="str">
        <f>A62</f>
        <v>2009</v>
      </c>
      <c r="C60" s="29">
        <f>B60+1</f>
        <v>2010</v>
      </c>
      <c r="D60" s="29">
        <f t="shared" ref="D60:K60" si="16">C60+1</f>
        <v>2011</v>
      </c>
      <c r="E60" s="29">
        <f t="shared" si="16"/>
        <v>2012</v>
      </c>
      <c r="F60" s="29">
        <f t="shared" si="16"/>
        <v>2013</v>
      </c>
      <c r="G60" s="29">
        <f t="shared" si="16"/>
        <v>2014</v>
      </c>
      <c r="H60" s="29">
        <f t="shared" si="16"/>
        <v>2015</v>
      </c>
      <c r="I60" s="29">
        <f t="shared" si="16"/>
        <v>2016</v>
      </c>
      <c r="J60" s="29">
        <f t="shared" si="16"/>
        <v>2017</v>
      </c>
      <c r="K60" s="29">
        <f t="shared" si="16"/>
        <v>2018</v>
      </c>
      <c r="L60" s="29" t="s">
        <v>30</v>
      </c>
      <c r="M60" s="29" t="s">
        <v>31</v>
      </c>
    </row>
    <row r="61" spans="1:13" x14ac:dyDescent="0.25">
      <c r="A61" s="30" t="s">
        <v>9</v>
      </c>
      <c r="B61" s="33" t="s">
        <v>32</v>
      </c>
      <c r="C61" s="31">
        <f>'Reins Liab'!C61-'Assumed XS WC'!C61</f>
        <v>945252.61845999991</v>
      </c>
      <c r="D61" s="31">
        <f>'Reins Liab'!D61-'Assumed XS WC'!D61</f>
        <v>939073.80200000003</v>
      </c>
      <c r="E61" s="31">
        <f>'Reins Liab'!E61-'Assumed XS WC'!E61</f>
        <v>962877.07750999997</v>
      </c>
      <c r="F61" s="31">
        <f>'Reins Liab'!F61-'Assumed XS WC'!F61</f>
        <v>959653.74939999986</v>
      </c>
      <c r="G61" s="31">
        <f>'Reins Liab'!G61-'Assumed XS WC'!G61</f>
        <v>994634.46432999987</v>
      </c>
      <c r="H61" s="31">
        <f>'Reins Liab'!H61-'Assumed XS WC'!H61</f>
        <v>980651.88352999999</v>
      </c>
      <c r="I61" s="31">
        <f>'Reins Liab'!I61-'Assumed XS WC'!I61</f>
        <v>985080.12519999989</v>
      </c>
      <c r="J61" s="31">
        <f>'Reins Liab'!J61-'Assumed XS WC'!J61</f>
        <v>1011274.2950899999</v>
      </c>
      <c r="K61" s="31">
        <f>'Reins Liab'!K61-'Assumed XS WC'!K61</f>
        <v>1014641.2801999999</v>
      </c>
      <c r="L61" s="32">
        <f>K61-J61</f>
        <v>3366.9851100000087</v>
      </c>
      <c r="M61" s="32">
        <f>K61-I61</f>
        <v>29561.155000000028</v>
      </c>
    </row>
    <row r="62" spans="1:13" x14ac:dyDescent="0.25">
      <c r="A62" s="10" t="str">
        <f>A45</f>
        <v>2009</v>
      </c>
      <c r="B62" s="31">
        <f>'Reins Liab'!B62-'Assumed XS WC'!B62</f>
        <v>152177.97188999999</v>
      </c>
      <c r="C62" s="31">
        <f>'Reins Liab'!C62-'Assumed XS WC'!C62</f>
        <v>143553.30496000001</v>
      </c>
      <c r="D62" s="31">
        <f>'Reins Liab'!D62-'Assumed XS WC'!D62</f>
        <v>138983.69200000001</v>
      </c>
      <c r="E62" s="31">
        <f>'Reins Liab'!E62-'Assumed XS WC'!E62</f>
        <v>123683.72500000001</v>
      </c>
      <c r="F62" s="31">
        <f>'Reins Liab'!F62-'Assumed XS WC'!F62</f>
        <v>126447.72500000001</v>
      </c>
      <c r="G62" s="31">
        <f>'Reins Liab'!G62-'Assumed XS WC'!G62</f>
        <v>117137.4</v>
      </c>
      <c r="H62" s="31">
        <f>'Reins Liab'!H62-'Assumed XS WC'!H62</f>
        <v>108797.4</v>
      </c>
      <c r="I62" s="31">
        <f>'Reins Liab'!I62-'Assumed XS WC'!I62</f>
        <v>112039.4</v>
      </c>
      <c r="J62" s="31">
        <f>'Reins Liab'!J62-'Assumed XS WC'!J62</f>
        <v>111581.40005</v>
      </c>
      <c r="K62" s="31">
        <f>'Reins Liab'!K62-'Assumed XS WC'!K62</f>
        <v>112179.40005</v>
      </c>
      <c r="L62" s="32">
        <f t="shared" ref="L62:L70" si="17">K62-J62</f>
        <v>598</v>
      </c>
      <c r="M62" s="32">
        <f t="shared" ref="M62:M69" si="18">K62-I62</f>
        <v>140.00005000000237</v>
      </c>
    </row>
    <row r="63" spans="1:13" x14ac:dyDescent="0.25">
      <c r="A63" s="10" t="str">
        <f t="shared" ref="A63:A71" si="19">A46</f>
        <v>2010</v>
      </c>
      <c r="B63" s="33" t="s">
        <v>32</v>
      </c>
      <c r="C63" s="31">
        <f>'Reins Liab'!C63-'Assumed XS WC'!C63</f>
        <v>121084.22104999999</v>
      </c>
      <c r="D63" s="31">
        <f>'Reins Liab'!D63-'Assumed XS WC'!D63</f>
        <v>105814.698</v>
      </c>
      <c r="E63" s="31">
        <f>'Reins Liab'!E63-'Assumed XS WC'!E63</f>
        <v>95837.4</v>
      </c>
      <c r="F63" s="31">
        <f>'Reins Liab'!F63-'Assumed XS WC'!F63</f>
        <v>89977.4</v>
      </c>
      <c r="G63" s="31">
        <f>'Reins Liab'!G63-'Assumed XS WC'!G63</f>
        <v>84439.400000000009</v>
      </c>
      <c r="H63" s="31">
        <f>'Reins Liab'!H63-'Assumed XS WC'!H63</f>
        <v>73486.400000000009</v>
      </c>
      <c r="I63" s="31">
        <f>'Reins Liab'!I63-'Assumed XS WC'!I63</f>
        <v>71508.399999999994</v>
      </c>
      <c r="J63" s="31">
        <f>'Reins Liab'!J63-'Assumed XS WC'!J63</f>
        <v>71444.400049999997</v>
      </c>
      <c r="K63" s="31">
        <f>'Reins Liab'!K63-'Assumed XS WC'!K63</f>
        <v>70802.400049999997</v>
      </c>
      <c r="L63" s="32">
        <f t="shared" si="17"/>
        <v>-642</v>
      </c>
      <c r="M63" s="32">
        <f t="shared" si="18"/>
        <v>-705.99994999999763</v>
      </c>
    </row>
    <row r="64" spans="1:13" x14ac:dyDescent="0.25">
      <c r="A64" s="10" t="str">
        <f t="shared" si="19"/>
        <v>2011</v>
      </c>
      <c r="B64" s="33" t="s">
        <v>32</v>
      </c>
      <c r="C64" s="33" t="s">
        <v>32</v>
      </c>
      <c r="D64" s="31">
        <f>'Reins Liab'!D64-'Assumed XS WC'!D64</f>
        <v>104013.34599999999</v>
      </c>
      <c r="E64" s="31">
        <f>'Reins Liab'!E64-'Assumed XS WC'!E64</f>
        <v>102692.351</v>
      </c>
      <c r="F64" s="31">
        <f>'Reins Liab'!F64-'Assumed XS WC'!F64</f>
        <v>93401.350999999995</v>
      </c>
      <c r="G64" s="31">
        <f>'Reins Liab'!G64-'Assumed XS WC'!G64</f>
        <v>101992.4</v>
      </c>
      <c r="H64" s="31">
        <f>'Reins Liab'!H64-'Assumed XS WC'!H64</f>
        <v>104084.4</v>
      </c>
      <c r="I64" s="31">
        <f>'Reins Liab'!I64-'Assumed XS WC'!I64</f>
        <v>104634.4</v>
      </c>
      <c r="J64" s="31">
        <f>'Reins Liab'!J64-'Assumed XS WC'!J64</f>
        <v>100973.4</v>
      </c>
      <c r="K64" s="31">
        <f>'Reins Liab'!K64-'Assumed XS WC'!K64</f>
        <v>98238.399999999994</v>
      </c>
      <c r="L64" s="32">
        <f t="shared" si="17"/>
        <v>-2735</v>
      </c>
      <c r="M64" s="32">
        <f t="shared" si="18"/>
        <v>-6396</v>
      </c>
    </row>
    <row r="65" spans="1:13" x14ac:dyDescent="0.25">
      <c r="A65" s="10" t="str">
        <f t="shared" si="19"/>
        <v>2012</v>
      </c>
      <c r="B65" s="33" t="s">
        <v>32</v>
      </c>
      <c r="C65" s="33" t="s">
        <v>32</v>
      </c>
      <c r="D65" s="33" t="s">
        <v>32</v>
      </c>
      <c r="E65" s="31">
        <f>'Reins Liab'!E65-'Assumed XS WC'!E65</f>
        <v>131441.77383999998</v>
      </c>
      <c r="F65" s="31">
        <f>'Reins Liab'!F65-'Assumed XS WC'!F65</f>
        <v>116109.77384000001</v>
      </c>
      <c r="G65" s="31">
        <f>'Reins Liab'!G65-'Assumed XS WC'!G65</f>
        <v>108839.80000000002</v>
      </c>
      <c r="H65" s="31">
        <f>'Reins Liab'!H65-'Assumed XS WC'!H65</f>
        <v>99677.8</v>
      </c>
      <c r="I65" s="31">
        <f>'Reins Liab'!I65-'Assumed XS WC'!I65</f>
        <v>118571.8</v>
      </c>
      <c r="J65" s="31">
        <f>'Reins Liab'!J65-'Assumed XS WC'!J65</f>
        <v>124493.8</v>
      </c>
      <c r="K65" s="31">
        <f>'Reins Liab'!K65-'Assumed XS WC'!K65</f>
        <v>121657.8</v>
      </c>
      <c r="L65" s="32">
        <f t="shared" si="17"/>
        <v>-2836</v>
      </c>
      <c r="M65" s="32">
        <f t="shared" si="18"/>
        <v>3086</v>
      </c>
    </row>
    <row r="66" spans="1:13" x14ac:dyDescent="0.25">
      <c r="A66" s="10" t="str">
        <f t="shared" si="19"/>
        <v>2013</v>
      </c>
      <c r="B66" s="33" t="s">
        <v>32</v>
      </c>
      <c r="C66" s="33" t="s">
        <v>32</v>
      </c>
      <c r="D66" s="33" t="s">
        <v>32</v>
      </c>
      <c r="E66" s="33" t="s">
        <v>32</v>
      </c>
      <c r="F66" s="31">
        <f>'Reins Liab'!F66-'Assumed XS WC'!F66</f>
        <v>143874.35032</v>
      </c>
      <c r="G66" s="31">
        <f>'Reins Liab'!G66-'Assumed XS WC'!G66</f>
        <v>137268</v>
      </c>
      <c r="H66" s="31">
        <f>'Reins Liab'!H66-'Assumed XS WC'!H66</f>
        <v>129877</v>
      </c>
      <c r="I66" s="31">
        <f>'Reins Liab'!I66-'Assumed XS WC'!I66</f>
        <v>118440</v>
      </c>
      <c r="J66" s="31">
        <f>'Reins Liab'!J66-'Assumed XS WC'!J66</f>
        <v>129952</v>
      </c>
      <c r="K66" s="31">
        <f>'Reins Liab'!K66-'Assumed XS WC'!K66</f>
        <v>127044</v>
      </c>
      <c r="L66" s="32">
        <f t="shared" si="17"/>
        <v>-2908</v>
      </c>
      <c r="M66" s="32">
        <f t="shared" si="18"/>
        <v>8604</v>
      </c>
    </row>
    <row r="67" spans="1:13" x14ac:dyDescent="0.25">
      <c r="A67" s="10" t="str">
        <f t="shared" si="19"/>
        <v>2014</v>
      </c>
      <c r="B67" s="33" t="s">
        <v>32</v>
      </c>
      <c r="C67" s="33" t="s">
        <v>32</v>
      </c>
      <c r="D67" s="33" t="s">
        <v>32</v>
      </c>
      <c r="E67" s="33" t="s">
        <v>32</v>
      </c>
      <c r="F67" s="33" t="s">
        <v>32</v>
      </c>
      <c r="G67" s="31">
        <f>'Reins Liab'!G67-'Assumed XS WC'!G67</f>
        <v>161119.70000000001</v>
      </c>
      <c r="H67" s="31">
        <f>'Reins Liab'!H67-'Assumed XS WC'!H67</f>
        <v>162695</v>
      </c>
      <c r="I67" s="31">
        <f>'Reins Liab'!I67-'Assumed XS WC'!I67</f>
        <v>160806</v>
      </c>
      <c r="J67" s="31">
        <f>'Reins Liab'!J67-'Assumed XS WC'!J67</f>
        <v>175615</v>
      </c>
      <c r="K67" s="31">
        <f>'Reins Liab'!K67-'Assumed XS WC'!K67</f>
        <v>175868</v>
      </c>
      <c r="L67" s="32">
        <f t="shared" si="17"/>
        <v>253</v>
      </c>
      <c r="M67" s="32">
        <f t="shared" si="18"/>
        <v>15062</v>
      </c>
    </row>
    <row r="68" spans="1:13" x14ac:dyDescent="0.25">
      <c r="A68" s="10" t="str">
        <f t="shared" si="19"/>
        <v>2015</v>
      </c>
      <c r="B68" s="33" t="s">
        <v>32</v>
      </c>
      <c r="C68" s="33" t="s">
        <v>32</v>
      </c>
      <c r="D68" s="33" t="s">
        <v>32</v>
      </c>
      <c r="E68" s="33" t="s">
        <v>32</v>
      </c>
      <c r="F68" s="33" t="s">
        <v>32</v>
      </c>
      <c r="G68" s="33" t="s">
        <v>32</v>
      </c>
      <c r="H68" s="31">
        <f>'Reins Liab'!H68-'Assumed XS WC'!H68</f>
        <v>149436.73561</v>
      </c>
      <c r="I68" s="31">
        <f>'Reins Liab'!I68-'Assumed XS WC'!I68</f>
        <v>148101.70000000001</v>
      </c>
      <c r="J68" s="31">
        <f>'Reins Liab'!J68-'Assumed XS WC'!J68</f>
        <v>156539.70000000001</v>
      </c>
      <c r="K68" s="31">
        <f>'Reins Liab'!K68-'Assumed XS WC'!K68</f>
        <v>162356.70000000001</v>
      </c>
      <c r="L68" s="32">
        <f t="shared" si="17"/>
        <v>5817</v>
      </c>
      <c r="M68" s="32">
        <f t="shared" si="18"/>
        <v>14255</v>
      </c>
    </row>
    <row r="69" spans="1:13" x14ac:dyDescent="0.25">
      <c r="A69" s="10" t="str">
        <f t="shared" si="19"/>
        <v>2016</v>
      </c>
      <c r="B69" s="33" t="s">
        <v>32</v>
      </c>
      <c r="C69" s="33" t="s">
        <v>32</v>
      </c>
      <c r="D69" s="33" t="s">
        <v>32</v>
      </c>
      <c r="E69" s="33" t="s">
        <v>32</v>
      </c>
      <c r="F69" s="33" t="s">
        <v>32</v>
      </c>
      <c r="G69" s="33" t="s">
        <v>32</v>
      </c>
      <c r="H69" s="33" t="s">
        <v>32</v>
      </c>
      <c r="I69" s="31">
        <f>'Reins Liab'!I69-'Assumed XS WC'!I69</f>
        <v>139753.80152000001</v>
      </c>
      <c r="J69" s="31">
        <f>'Reins Liab'!J69-'Assumed XS WC'!J69</f>
        <v>148968.70000000001</v>
      </c>
      <c r="K69" s="31">
        <f>'Reins Liab'!K69-'Assumed XS WC'!K69</f>
        <v>153076.70000000001</v>
      </c>
      <c r="L69" s="32">
        <f t="shared" si="17"/>
        <v>4108</v>
      </c>
      <c r="M69" s="32">
        <f t="shared" si="18"/>
        <v>13322.898480000003</v>
      </c>
    </row>
    <row r="70" spans="1:13" x14ac:dyDescent="0.25">
      <c r="A70" s="10" t="str">
        <f t="shared" si="19"/>
        <v>2017</v>
      </c>
      <c r="B70" s="33" t="s">
        <v>32</v>
      </c>
      <c r="C70" s="33" t="s">
        <v>32</v>
      </c>
      <c r="D70" s="33" t="s">
        <v>32</v>
      </c>
      <c r="E70" s="33" t="s">
        <v>32</v>
      </c>
      <c r="F70" s="33" t="s">
        <v>32</v>
      </c>
      <c r="G70" s="33" t="s">
        <v>32</v>
      </c>
      <c r="H70" s="33" t="s">
        <v>32</v>
      </c>
      <c r="I70" s="33" t="s">
        <v>32</v>
      </c>
      <c r="J70" s="31">
        <f>'Reins Liab'!J70-'Assumed XS WC'!J70</f>
        <v>136679.54988000001</v>
      </c>
      <c r="K70" s="31">
        <f>'Reins Liab'!K70-'Assumed XS WC'!K70</f>
        <v>143956.70000000001</v>
      </c>
      <c r="L70" s="32">
        <f t="shared" si="17"/>
        <v>7277.1501200000057</v>
      </c>
      <c r="M70" s="39" t="s">
        <v>32</v>
      </c>
    </row>
    <row r="71" spans="1:13" ht="15.75" thickBot="1" x14ac:dyDescent="0.3">
      <c r="A71" s="11" t="str">
        <f t="shared" si="19"/>
        <v>2018</v>
      </c>
      <c r="B71" s="34" t="s">
        <v>32</v>
      </c>
      <c r="C71" s="34" t="s">
        <v>32</v>
      </c>
      <c r="D71" s="34" t="s">
        <v>32</v>
      </c>
      <c r="E71" s="34" t="s">
        <v>32</v>
      </c>
      <c r="F71" s="34" t="s">
        <v>32</v>
      </c>
      <c r="G71" s="34" t="s">
        <v>32</v>
      </c>
      <c r="H71" s="34" t="s">
        <v>32</v>
      </c>
      <c r="I71" s="34" t="s">
        <v>32</v>
      </c>
      <c r="J71" s="34" t="s">
        <v>32</v>
      </c>
      <c r="K71" s="66">
        <f>'Reins Liab'!K71-'Assumed XS WC'!K71</f>
        <v>146281.38745000001</v>
      </c>
      <c r="L71" s="35" t="s">
        <v>32</v>
      </c>
      <c r="M71" s="35" t="s">
        <v>32</v>
      </c>
    </row>
    <row r="72" spans="1:13" ht="15.75" thickBot="1" x14ac:dyDescent="0.3">
      <c r="A72" s="36"/>
      <c r="B72" s="4"/>
      <c r="C72" s="4"/>
      <c r="D72" s="4"/>
      <c r="E72" s="4"/>
      <c r="F72" s="4"/>
      <c r="G72" s="4"/>
      <c r="H72" s="4"/>
      <c r="I72" s="4"/>
      <c r="J72" s="4"/>
      <c r="K72" s="24" t="s">
        <v>10</v>
      </c>
      <c r="L72" s="37">
        <f>SUM(L61:L70)</f>
        <v>12299.135230000014</v>
      </c>
      <c r="M72" s="37">
        <f>SUM(M61:M69)</f>
        <v>76929.053580000036</v>
      </c>
    </row>
    <row r="73" spans="1:13" x14ac:dyDescent="0.25">
      <c r="A73" s="4"/>
      <c r="B73" s="4"/>
      <c r="C73" s="4"/>
      <c r="D73" s="4"/>
      <c r="E73" s="4"/>
      <c r="F73" s="4"/>
      <c r="G73" s="4"/>
      <c r="H73" s="4"/>
      <c r="I73" s="4"/>
      <c r="J73" s="4"/>
      <c r="K73" s="4"/>
      <c r="L73" s="4"/>
      <c r="M73" s="4"/>
    </row>
    <row r="74" spans="1:13" ht="16.5" thickBot="1" x14ac:dyDescent="0.3">
      <c r="A74" s="44" t="s">
        <v>33</v>
      </c>
      <c r="B74" s="2"/>
      <c r="C74" s="2"/>
      <c r="D74" s="2"/>
      <c r="E74" s="2"/>
      <c r="F74" s="2"/>
      <c r="G74" s="2"/>
      <c r="H74" s="2"/>
      <c r="I74" s="2"/>
      <c r="J74" s="2"/>
      <c r="K74" s="2"/>
      <c r="L74" s="4"/>
      <c r="M74" s="4"/>
    </row>
    <row r="75" spans="1:13" ht="15.75" thickBot="1" x14ac:dyDescent="0.3">
      <c r="A75" s="75" t="s">
        <v>26</v>
      </c>
      <c r="B75" s="25" t="s">
        <v>34</v>
      </c>
      <c r="C75" s="26"/>
      <c r="D75" s="26"/>
      <c r="E75" s="26"/>
      <c r="F75" s="26"/>
      <c r="G75" s="26"/>
      <c r="H75" s="26"/>
      <c r="I75" s="26"/>
      <c r="J75" s="26"/>
      <c r="K75" s="27"/>
      <c r="L75" s="4"/>
      <c r="M75" s="56"/>
    </row>
    <row r="76" spans="1:13" x14ac:dyDescent="0.25">
      <c r="A76" s="76"/>
      <c r="B76" s="28">
        <v>1</v>
      </c>
      <c r="C76" s="28">
        <v>2</v>
      </c>
      <c r="D76" s="28">
        <v>3</v>
      </c>
      <c r="E76" s="28">
        <v>4</v>
      </c>
      <c r="F76" s="28">
        <v>5</v>
      </c>
      <c r="G76" s="28">
        <v>6</v>
      </c>
      <c r="H76" s="28">
        <v>7</v>
      </c>
      <c r="I76" s="28">
        <v>8</v>
      </c>
      <c r="J76" s="28">
        <v>9</v>
      </c>
      <c r="K76" s="28">
        <v>10</v>
      </c>
      <c r="L76" s="4"/>
      <c r="M76" s="56"/>
    </row>
    <row r="77" spans="1:13" x14ac:dyDescent="0.25">
      <c r="A77" s="77"/>
      <c r="B77" s="29" t="str">
        <f>A79</f>
        <v>2009</v>
      </c>
      <c r="C77" s="29">
        <f>B77+1</f>
        <v>2010</v>
      </c>
      <c r="D77" s="29">
        <f t="shared" ref="D77:K77" si="20">C77+1</f>
        <v>2011</v>
      </c>
      <c r="E77" s="29">
        <f t="shared" si="20"/>
        <v>2012</v>
      </c>
      <c r="F77" s="29">
        <f t="shared" si="20"/>
        <v>2013</v>
      </c>
      <c r="G77" s="29">
        <f t="shared" si="20"/>
        <v>2014</v>
      </c>
      <c r="H77" s="29">
        <f t="shared" si="20"/>
        <v>2015</v>
      </c>
      <c r="I77" s="29">
        <f t="shared" si="20"/>
        <v>2016</v>
      </c>
      <c r="J77" s="29">
        <f t="shared" si="20"/>
        <v>2017</v>
      </c>
      <c r="K77" s="29">
        <f t="shared" si="20"/>
        <v>2018</v>
      </c>
      <c r="L77" s="4"/>
      <c r="M77" s="56"/>
    </row>
    <row r="78" spans="1:13" x14ac:dyDescent="0.25">
      <c r="A78" s="30" t="s">
        <v>9</v>
      </c>
      <c r="B78" s="31" t="e">
        <f>'Reins Liab'!B78-'Assumed XS WC'!B78</f>
        <v>#VALUE!</v>
      </c>
      <c r="C78" s="31">
        <f>'Reins Liab'!C78-'Assumed XS WC'!C78</f>
        <v>218966.68799999999</v>
      </c>
      <c r="D78" s="31">
        <f>'Reins Liab'!D78-'Assumed XS WC'!D78</f>
        <v>371701.68800000002</v>
      </c>
      <c r="E78" s="31">
        <f>'Reins Liab'!E78-'Assumed XS WC'!E78</f>
        <v>486428.71272999997</v>
      </c>
      <c r="F78" s="31">
        <f>'Reins Liab'!F78-'Assumed XS WC'!F78</f>
        <v>568161.20785000001</v>
      </c>
      <c r="G78" s="31">
        <f>'Reins Liab'!G78-'Assumed XS WC'!G78</f>
        <v>633523.41668999998</v>
      </c>
      <c r="H78" s="31">
        <f>'Reins Liab'!H78-'Assumed XS WC'!H78</f>
        <v>707545.0536499999</v>
      </c>
      <c r="I78" s="31">
        <f>'Reins Liab'!I78-'Assumed XS WC'!I78</f>
        <v>756085.85415999987</v>
      </c>
      <c r="J78" s="31">
        <f>'Reins Liab'!J78-'Assumed XS WC'!J78</f>
        <v>798130.97300999996</v>
      </c>
      <c r="K78" s="31">
        <f>'Reins Liab'!K78-'Assumed XS WC'!K78</f>
        <v>832016.92351999995</v>
      </c>
      <c r="L78" s="38"/>
      <c r="M78" s="56"/>
    </row>
    <row r="79" spans="1:13" x14ac:dyDescent="0.25">
      <c r="A79" s="10" t="str">
        <f>A62</f>
        <v>2009</v>
      </c>
      <c r="B79" s="31">
        <f>'Reins Liab'!B79-'Assumed XS WC'!B79</f>
        <v>12401</v>
      </c>
      <c r="C79" s="31">
        <f>'Reins Liab'!C79-'Assumed XS WC'!C79</f>
        <v>20596</v>
      </c>
      <c r="D79" s="31">
        <f>'Reins Liab'!D79-'Assumed XS WC'!D79</f>
        <v>32646</v>
      </c>
      <c r="E79" s="31">
        <f>'Reins Liab'!E79-'Assumed XS WC'!E79</f>
        <v>48002.252690000001</v>
      </c>
      <c r="F79" s="31">
        <f>'Reins Liab'!F79-'Assumed XS WC'!F79</f>
        <v>64832.570829999997</v>
      </c>
      <c r="G79" s="31">
        <f>'Reins Liab'!G79-'Assumed XS WC'!G79</f>
        <v>79135.146250000005</v>
      </c>
      <c r="H79" s="31">
        <f>'Reins Liab'!H79-'Assumed XS WC'!H79</f>
        <v>84061.025020000001</v>
      </c>
      <c r="I79" s="31">
        <f>'Reins Liab'!I79-'Assumed XS WC'!I79</f>
        <v>91653.144719999997</v>
      </c>
      <c r="J79" s="31">
        <f>'Reins Liab'!J79-'Assumed XS WC'!J79</f>
        <v>96765.586360000001</v>
      </c>
      <c r="K79" s="31">
        <f>'Reins Liab'!K79-'Assumed XS WC'!K79</f>
        <v>99908.62844</v>
      </c>
      <c r="L79" s="21"/>
      <c r="M79" s="56"/>
    </row>
    <row r="80" spans="1:13" x14ac:dyDescent="0.25">
      <c r="A80" s="10" t="str">
        <f t="shared" ref="A80:A88" si="21">A63</f>
        <v>2010</v>
      </c>
      <c r="B80" s="33" t="s">
        <v>32</v>
      </c>
      <c r="C80" s="31">
        <f>'Reins Liab'!C80-'Assumed XS WC'!C80</f>
        <v>1806</v>
      </c>
      <c r="D80" s="31">
        <f>'Reins Liab'!D80-'Assumed XS WC'!D80</f>
        <v>6479</v>
      </c>
      <c r="E80" s="31">
        <f>'Reins Liab'!E80-'Assumed XS WC'!E80</f>
        <v>14940.39329</v>
      </c>
      <c r="F80" s="31">
        <f>'Reins Liab'!F80-'Assumed XS WC'!F80</f>
        <v>25855.68435</v>
      </c>
      <c r="G80" s="31">
        <f>'Reins Liab'!G80-'Assumed XS WC'!G80</f>
        <v>34560.630019999997</v>
      </c>
      <c r="H80" s="31">
        <f>'Reins Liab'!H80-'Assumed XS WC'!H80</f>
        <v>43013.508799999996</v>
      </c>
      <c r="I80" s="31">
        <f>'Reins Liab'!I80-'Assumed XS WC'!I80</f>
        <v>53246.806259999998</v>
      </c>
      <c r="J80" s="31">
        <f>'Reins Liab'!J80-'Assumed XS WC'!J80</f>
        <v>58543.316470000005</v>
      </c>
      <c r="K80" s="31">
        <f>'Reins Liab'!K80-'Assumed XS WC'!K80</f>
        <v>63089.572059999999</v>
      </c>
      <c r="L80" s="21"/>
      <c r="M80" s="56"/>
    </row>
    <row r="81" spans="1:13" x14ac:dyDescent="0.25">
      <c r="A81" s="10" t="str">
        <f t="shared" si="21"/>
        <v>2011</v>
      </c>
      <c r="B81" s="33" t="s">
        <v>32</v>
      </c>
      <c r="C81" s="33" t="s">
        <v>32</v>
      </c>
      <c r="D81" s="31">
        <f>'Reins Liab'!D81-'Assumed XS WC'!D81</f>
        <v>684</v>
      </c>
      <c r="E81" s="31">
        <f>'Reins Liab'!E81-'Assumed XS WC'!E81</f>
        <v>9567.9719399999994</v>
      </c>
      <c r="F81" s="31">
        <f>'Reins Liab'!F81-'Assumed XS WC'!F81</f>
        <v>23665.845540000002</v>
      </c>
      <c r="G81" s="31">
        <f>'Reins Liab'!G81-'Assumed XS WC'!G81</f>
        <v>44491.645250000001</v>
      </c>
      <c r="H81" s="31">
        <f>'Reins Liab'!H81-'Assumed XS WC'!H81</f>
        <v>57845.823819999998</v>
      </c>
      <c r="I81" s="31">
        <f>'Reins Liab'!I81-'Assumed XS WC'!I81</f>
        <v>69775.623560000007</v>
      </c>
      <c r="J81" s="31">
        <f>'Reins Liab'!J81-'Assumed XS WC'!J81</f>
        <v>74866.240449999998</v>
      </c>
      <c r="K81" s="31">
        <f>'Reins Liab'!K81-'Assumed XS WC'!K81</f>
        <v>81155.707070000004</v>
      </c>
      <c r="L81" s="21"/>
      <c r="M81" s="56"/>
    </row>
    <row r="82" spans="1:13" x14ac:dyDescent="0.25">
      <c r="A82" s="10" t="str">
        <f t="shared" si="21"/>
        <v>2012</v>
      </c>
      <c r="B82" s="33" t="s">
        <v>32</v>
      </c>
      <c r="C82" s="33" t="s">
        <v>32</v>
      </c>
      <c r="D82" s="33" t="s">
        <v>32</v>
      </c>
      <c r="E82" s="31">
        <f>'Reins Liab'!E82-'Assumed XS WC'!E82</f>
        <v>2348.4688999999998</v>
      </c>
      <c r="F82" s="31">
        <f>'Reins Liab'!F82-'Assumed XS WC'!F82</f>
        <v>4803.0501000000004</v>
      </c>
      <c r="G82" s="31">
        <f>'Reins Liab'!G82-'Assumed XS WC'!G82</f>
        <v>19943.07015</v>
      </c>
      <c r="H82" s="31">
        <f>'Reins Liab'!H82-'Assumed XS WC'!H82</f>
        <v>32644.695359999998</v>
      </c>
      <c r="I82" s="31">
        <f>'Reins Liab'!I82-'Assumed XS WC'!I82</f>
        <v>55818.45925</v>
      </c>
      <c r="J82" s="31">
        <f>'Reins Liab'!J82-'Assumed XS WC'!J82</f>
        <v>72003.029869999998</v>
      </c>
      <c r="K82" s="31">
        <f>'Reins Liab'!K82-'Assumed XS WC'!K82</f>
        <v>81479.884220000007</v>
      </c>
      <c r="L82" s="21"/>
      <c r="M82" s="56"/>
    </row>
    <row r="83" spans="1:13" x14ac:dyDescent="0.25">
      <c r="A83" s="10" t="str">
        <f t="shared" si="21"/>
        <v>2013</v>
      </c>
      <c r="B83" s="33" t="s">
        <v>32</v>
      </c>
      <c r="C83" s="33" t="s">
        <v>32</v>
      </c>
      <c r="D83" s="33" t="s">
        <v>32</v>
      </c>
      <c r="E83" s="33" t="s">
        <v>32</v>
      </c>
      <c r="F83" s="31">
        <f>'Reins Liab'!F83-'Assumed XS WC'!F83</f>
        <v>910</v>
      </c>
      <c r="G83" s="31">
        <f>'Reins Liab'!G83-'Assumed XS WC'!G83</f>
        <v>9493</v>
      </c>
      <c r="H83" s="31">
        <f>'Reins Liab'!H83-'Assumed XS WC'!H83</f>
        <v>28615</v>
      </c>
      <c r="I83" s="31">
        <f>'Reins Liab'!I83-'Assumed XS WC'!I83</f>
        <v>46166</v>
      </c>
      <c r="J83" s="31">
        <f>'Reins Liab'!J83-'Assumed XS WC'!J83</f>
        <v>62642</v>
      </c>
      <c r="K83" s="31">
        <f>'Reins Liab'!K83-'Assumed XS WC'!K83</f>
        <v>75794</v>
      </c>
      <c r="L83" s="21"/>
      <c r="M83" s="56"/>
    </row>
    <row r="84" spans="1:13" x14ac:dyDescent="0.25">
      <c r="A84" s="10" t="str">
        <f t="shared" si="21"/>
        <v>2014</v>
      </c>
      <c r="B84" s="33" t="s">
        <v>32</v>
      </c>
      <c r="C84" s="33" t="s">
        <v>32</v>
      </c>
      <c r="D84" s="33" t="s">
        <v>32</v>
      </c>
      <c r="E84" s="33" t="s">
        <v>32</v>
      </c>
      <c r="F84" s="33" t="s">
        <v>32</v>
      </c>
      <c r="G84" s="31">
        <f>'Reins Liab'!G84-'Assumed XS WC'!G84</f>
        <v>1988</v>
      </c>
      <c r="H84" s="31">
        <f>'Reins Liab'!H84-'Assumed XS WC'!H84</f>
        <v>21357.936170000001</v>
      </c>
      <c r="I84" s="31">
        <f>'Reins Liab'!I84-'Assumed XS WC'!I84</f>
        <v>43244.099159999998</v>
      </c>
      <c r="J84" s="31">
        <f>'Reins Liab'!J84-'Assumed XS WC'!J84</f>
        <v>66674.095690000002</v>
      </c>
      <c r="K84" s="31">
        <f>'Reins Liab'!K84-'Assumed XS WC'!K84</f>
        <v>95011.631179999997</v>
      </c>
      <c r="L84" s="21"/>
      <c r="M84" s="56"/>
    </row>
    <row r="85" spans="1:13" x14ac:dyDescent="0.25">
      <c r="A85" s="10" t="str">
        <f t="shared" si="21"/>
        <v>2015</v>
      </c>
      <c r="B85" s="33" t="s">
        <v>32</v>
      </c>
      <c r="C85" s="33" t="s">
        <v>32</v>
      </c>
      <c r="D85" s="33" t="s">
        <v>32</v>
      </c>
      <c r="E85" s="33" t="s">
        <v>32</v>
      </c>
      <c r="F85" s="33" t="s">
        <v>32</v>
      </c>
      <c r="G85" s="33" t="s">
        <v>32</v>
      </c>
      <c r="H85" s="31">
        <f>'Reins Liab'!H85-'Assumed XS WC'!H85</f>
        <v>3658</v>
      </c>
      <c r="I85" s="31">
        <f>'Reins Liab'!I85-'Assumed XS WC'!I85</f>
        <v>22197</v>
      </c>
      <c r="J85" s="31">
        <f>'Reins Liab'!J85-'Assumed XS WC'!J85</f>
        <v>41563.675000000003</v>
      </c>
      <c r="K85" s="31">
        <f>'Reins Liab'!K85-'Assumed XS WC'!K85</f>
        <v>67903.637000000002</v>
      </c>
      <c r="L85" s="21"/>
      <c r="M85" s="56"/>
    </row>
    <row r="86" spans="1:13" x14ac:dyDescent="0.25">
      <c r="A86" s="10" t="str">
        <f t="shared" si="21"/>
        <v>2016</v>
      </c>
      <c r="B86" s="33" t="s">
        <v>32</v>
      </c>
      <c r="C86" s="33" t="s">
        <v>32</v>
      </c>
      <c r="D86" s="33" t="s">
        <v>32</v>
      </c>
      <c r="E86" s="33" t="s">
        <v>32</v>
      </c>
      <c r="F86" s="33" t="s">
        <v>32</v>
      </c>
      <c r="G86" s="33" t="s">
        <v>32</v>
      </c>
      <c r="H86" s="33" t="s">
        <v>32</v>
      </c>
      <c r="I86" s="31">
        <f>'Reins Liab'!I86-'Assumed XS WC'!I86</f>
        <v>4763</v>
      </c>
      <c r="J86" s="31">
        <f>'Reins Liab'!J86-'Assumed XS WC'!J86</f>
        <v>27765</v>
      </c>
      <c r="K86" s="31">
        <f>'Reins Liab'!K86-'Assumed XS WC'!K86</f>
        <v>45300.675000000003</v>
      </c>
      <c r="L86" s="21"/>
      <c r="M86" s="56"/>
    </row>
    <row r="87" spans="1:13" x14ac:dyDescent="0.25">
      <c r="A87" s="10" t="str">
        <f t="shared" si="21"/>
        <v>2017</v>
      </c>
      <c r="B87" s="33" t="s">
        <v>32</v>
      </c>
      <c r="C87" s="33" t="s">
        <v>32</v>
      </c>
      <c r="D87" s="33" t="s">
        <v>32</v>
      </c>
      <c r="E87" s="33" t="s">
        <v>32</v>
      </c>
      <c r="F87" s="33" t="s">
        <v>32</v>
      </c>
      <c r="G87" s="33" t="s">
        <v>32</v>
      </c>
      <c r="H87" s="33" t="s">
        <v>32</v>
      </c>
      <c r="I87" s="33" t="s">
        <v>32</v>
      </c>
      <c r="J87" s="31">
        <f>'Reins Liab'!J87-'Assumed XS WC'!J87</f>
        <v>1980</v>
      </c>
      <c r="K87" s="31">
        <f>'Reins Liab'!K87-'Assumed XS WC'!K87</f>
        <v>16878</v>
      </c>
      <c r="L87" s="21"/>
      <c r="M87" s="56"/>
    </row>
    <row r="88" spans="1:13" ht="15.75" thickBot="1" x14ac:dyDescent="0.3">
      <c r="A88" s="11" t="str">
        <f t="shared" si="21"/>
        <v>2018</v>
      </c>
      <c r="B88" s="34" t="s">
        <v>32</v>
      </c>
      <c r="C88" s="34" t="s">
        <v>32</v>
      </c>
      <c r="D88" s="34" t="s">
        <v>32</v>
      </c>
      <c r="E88" s="34" t="s">
        <v>32</v>
      </c>
      <c r="F88" s="34" t="s">
        <v>32</v>
      </c>
      <c r="G88" s="34" t="s">
        <v>32</v>
      </c>
      <c r="H88" s="34" t="s">
        <v>32</v>
      </c>
      <c r="I88" s="34" t="s">
        <v>32</v>
      </c>
      <c r="J88" s="34" t="s">
        <v>32</v>
      </c>
      <c r="K88" s="66">
        <f>'Reins Liab'!K88-'Assumed XS WC'!K88</f>
        <v>3781</v>
      </c>
      <c r="L88" s="4"/>
      <c r="M88" s="56"/>
    </row>
    <row r="89" spans="1:13" x14ac:dyDescent="0.25">
      <c r="A89" s="4"/>
      <c r="B89" s="4"/>
      <c r="C89" s="4"/>
      <c r="D89" s="4"/>
      <c r="E89" s="4"/>
      <c r="F89" s="4"/>
      <c r="G89" s="4"/>
      <c r="H89" s="4"/>
      <c r="I89" s="4"/>
      <c r="J89" s="4"/>
      <c r="K89" s="4"/>
      <c r="L89" s="57"/>
      <c r="M89" s="56"/>
    </row>
    <row r="90" spans="1:13" ht="16.5" thickBot="1" x14ac:dyDescent="0.3">
      <c r="A90" s="44" t="s">
        <v>37</v>
      </c>
      <c r="B90" s="2"/>
      <c r="C90" s="2"/>
      <c r="D90" s="2"/>
      <c r="E90" s="2"/>
      <c r="F90" s="2"/>
      <c r="G90" s="2"/>
      <c r="H90" s="2"/>
      <c r="I90" s="2"/>
      <c r="J90" s="2"/>
      <c r="K90" s="2"/>
      <c r="L90" s="4"/>
      <c r="M90" s="4"/>
    </row>
    <row r="91" spans="1:13" ht="15.75" thickBot="1" x14ac:dyDescent="0.3">
      <c r="A91" s="75" t="s">
        <v>26</v>
      </c>
      <c r="B91" s="25" t="s">
        <v>35</v>
      </c>
      <c r="C91" s="26"/>
      <c r="D91" s="26"/>
      <c r="E91" s="26"/>
      <c r="F91" s="26"/>
      <c r="G91" s="26"/>
      <c r="H91" s="26"/>
      <c r="I91" s="26"/>
      <c r="J91" s="26"/>
      <c r="K91" s="27"/>
      <c r="L91" s="4"/>
      <c r="M91" s="4"/>
    </row>
    <row r="92" spans="1:13" x14ac:dyDescent="0.25">
      <c r="A92" s="76"/>
      <c r="B92" s="28">
        <v>1</v>
      </c>
      <c r="C92" s="28">
        <v>2</v>
      </c>
      <c r="D92" s="28">
        <v>3</v>
      </c>
      <c r="E92" s="28">
        <v>4</v>
      </c>
      <c r="F92" s="28">
        <v>5</v>
      </c>
      <c r="G92" s="28">
        <v>6</v>
      </c>
      <c r="H92" s="28">
        <v>7</v>
      </c>
      <c r="I92" s="28">
        <v>8</v>
      </c>
      <c r="J92" s="28">
        <v>9</v>
      </c>
      <c r="K92" s="28">
        <v>10</v>
      </c>
      <c r="L92" s="4"/>
      <c r="M92" s="4"/>
    </row>
    <row r="93" spans="1:13" x14ac:dyDescent="0.25">
      <c r="A93" s="77"/>
      <c r="B93" s="29" t="str">
        <f>A95</f>
        <v>2009</v>
      </c>
      <c r="C93" s="29">
        <f>B93+1</f>
        <v>2010</v>
      </c>
      <c r="D93" s="29">
        <f t="shared" ref="D93:K93" si="22">C93+1</f>
        <v>2011</v>
      </c>
      <c r="E93" s="29">
        <f t="shared" si="22"/>
        <v>2012</v>
      </c>
      <c r="F93" s="29">
        <f t="shared" si="22"/>
        <v>2013</v>
      </c>
      <c r="G93" s="29">
        <f t="shared" si="22"/>
        <v>2014</v>
      </c>
      <c r="H93" s="29">
        <f t="shared" si="22"/>
        <v>2015</v>
      </c>
      <c r="I93" s="29">
        <f t="shared" si="22"/>
        <v>2016</v>
      </c>
      <c r="J93" s="29">
        <f t="shared" si="22"/>
        <v>2017</v>
      </c>
      <c r="K93" s="29">
        <f t="shared" si="22"/>
        <v>2018</v>
      </c>
      <c r="L93" s="4"/>
      <c r="M93" s="4"/>
    </row>
    <row r="94" spans="1:13" x14ac:dyDescent="0.25">
      <c r="A94" s="30" t="s">
        <v>9</v>
      </c>
      <c r="B94" s="31">
        <f>'Reins Liab'!B94-'Assumed XS WC'!B94</f>
        <v>567058.84137000004</v>
      </c>
      <c r="C94" s="31">
        <f>'Reins Liab'!C94-'Assumed XS WC'!C94</f>
        <v>370302.50056000001</v>
      </c>
      <c r="D94" s="31">
        <f>'Reins Liab'!D94-'Assumed XS WC'!D94</f>
        <v>287799.57500000001</v>
      </c>
      <c r="E94" s="31">
        <f>'Reins Liab'!E94-'Assumed XS WC'!E94</f>
        <v>217250.32298</v>
      </c>
      <c r="F94" s="31">
        <f>'Reins Liab'!F94-'Assumed XS WC'!F94</f>
        <v>150731.81416000001</v>
      </c>
      <c r="G94" s="31">
        <f>'Reins Liab'!G94-'Assumed XS WC'!G94</f>
        <v>130783.51886</v>
      </c>
      <c r="H94" s="31">
        <f>'Reins Liab'!H94-'Assumed XS WC'!H94</f>
        <v>76908.291880000004</v>
      </c>
      <c r="I94" s="31">
        <f>'Reins Liab'!I94-'Assumed XS WC'!I94</f>
        <v>54940.894519999994</v>
      </c>
      <c r="J94" s="31">
        <f>'Reins Liab'!J94-'Assumed XS WC'!J94</f>
        <v>47536.861060000003</v>
      </c>
      <c r="K94" s="31">
        <f>'Reins Liab'!K94-'Assumed XS WC'!K94</f>
        <v>33411.98085</v>
      </c>
      <c r="L94" s="4"/>
      <c r="M94" s="4"/>
    </row>
    <row r="95" spans="1:13" x14ac:dyDescent="0.25">
      <c r="A95" s="10" t="str">
        <f>A79</f>
        <v>2009</v>
      </c>
      <c r="B95" s="31">
        <f>'Reins Liab'!B95-'Assumed XS WC'!B95</f>
        <v>126067.39105000001</v>
      </c>
      <c r="C95" s="31">
        <f>'Reins Liab'!C95-'Assumed XS WC'!C95</f>
        <v>98238.1348</v>
      </c>
      <c r="D95" s="31">
        <f>'Reins Liab'!D95-'Assumed XS WC'!D95</f>
        <v>75478.505000000005</v>
      </c>
      <c r="E95" s="31">
        <f>'Reins Liab'!E95-'Assumed XS WC'!E95</f>
        <v>47142.425029999999</v>
      </c>
      <c r="F95" s="31">
        <f>'Reins Liab'!F95-'Assumed XS WC'!F95</f>
        <v>35211.566439999995</v>
      </c>
      <c r="G95" s="31">
        <f>'Reins Liab'!G95-'Assumed XS WC'!G95</f>
        <v>23100.058499999999</v>
      </c>
      <c r="H95" s="31">
        <f>'Reins Liab'!H95-'Assumed XS WC'!H95</f>
        <v>10843.639039999998</v>
      </c>
      <c r="I95" s="31">
        <f>'Reins Liab'!I95-'Assumed XS WC'!I95</f>
        <v>7953.0766499999991</v>
      </c>
      <c r="J95" s="31">
        <f>'Reins Liab'!J95-'Assumed XS WC'!J95</f>
        <v>4672.8781899999994</v>
      </c>
      <c r="K95" s="31">
        <f>'Reins Liab'!K95-'Assumed XS WC'!K95</f>
        <v>3376.1023399999995</v>
      </c>
      <c r="L95" s="4"/>
      <c r="M95" s="4"/>
    </row>
    <row r="96" spans="1:13" x14ac:dyDescent="0.25">
      <c r="A96" s="10" t="str">
        <f t="shared" ref="A96:A104" si="23">A80</f>
        <v>2010</v>
      </c>
      <c r="B96" s="33" t="s">
        <v>32</v>
      </c>
      <c r="C96" s="31">
        <f>'Reins Liab'!C96-'Assumed XS WC'!C96</f>
        <v>114052.17199999999</v>
      </c>
      <c r="D96" s="31">
        <f>'Reins Liab'!D96-'Assumed XS WC'!D96</f>
        <v>86109.421999999991</v>
      </c>
      <c r="E96" s="31">
        <f>'Reins Liab'!E96-'Assumed XS WC'!E96</f>
        <v>64537.811819999995</v>
      </c>
      <c r="F96" s="31">
        <f>'Reins Liab'!F96-'Assumed XS WC'!F96</f>
        <v>43278.983760000003</v>
      </c>
      <c r="G96" s="31">
        <f>'Reins Liab'!G96-'Assumed XS WC'!G96</f>
        <v>30063.61246</v>
      </c>
      <c r="H96" s="31">
        <f>'Reins Liab'!H96-'Assumed XS WC'!H96</f>
        <v>16581.843070000003</v>
      </c>
      <c r="I96" s="31">
        <f>'Reins Liab'!I96-'Assumed XS WC'!I96</f>
        <v>9674.0964000000022</v>
      </c>
      <c r="J96" s="31">
        <f>'Reins Liab'!J96-'Assumed XS WC'!J96</f>
        <v>6216.29925</v>
      </c>
      <c r="K96" s="31">
        <f>'Reins Liab'!K96-'Assumed XS WC'!K96</f>
        <v>3707.0659299999988</v>
      </c>
      <c r="L96" s="4"/>
      <c r="M96" s="4"/>
    </row>
    <row r="97" spans="1:13" x14ac:dyDescent="0.25">
      <c r="A97" s="10" t="str">
        <f t="shared" si="23"/>
        <v>2011</v>
      </c>
      <c r="B97" s="33" t="s">
        <v>32</v>
      </c>
      <c r="C97" s="33" t="s">
        <v>32</v>
      </c>
      <c r="D97" s="31">
        <f>'Reins Liab'!D97-'Assumed XS WC'!D97</f>
        <v>96468.997000000003</v>
      </c>
      <c r="E97" s="31">
        <f>'Reins Liab'!E97-'Assumed XS WC'!E97</f>
        <v>70350.676720000003</v>
      </c>
      <c r="F97" s="31">
        <f>'Reins Liab'!F97-'Assumed XS WC'!F97</f>
        <v>38384.96673</v>
      </c>
      <c r="G97" s="31">
        <f>'Reins Liab'!G97-'Assumed XS WC'!G97</f>
        <v>30864.096129999998</v>
      </c>
      <c r="H97" s="31">
        <f>'Reins Liab'!H97-'Assumed XS WC'!H97</f>
        <v>18116.170859999998</v>
      </c>
      <c r="I97" s="31">
        <f>'Reins Liab'!I97-'Assumed XS WC'!I97</f>
        <v>14372.508890000001</v>
      </c>
      <c r="J97" s="31">
        <f>'Reins Liab'!J97-'Assumed XS WC'!J97</f>
        <v>8195.412769999999</v>
      </c>
      <c r="K97" s="31">
        <f>'Reins Liab'!K97-'Assumed XS WC'!K97</f>
        <v>5160.8828400000002</v>
      </c>
      <c r="L97" s="4"/>
      <c r="M97" s="4"/>
    </row>
    <row r="98" spans="1:13" x14ac:dyDescent="0.25">
      <c r="A98" s="10" t="str">
        <f t="shared" si="23"/>
        <v>2012</v>
      </c>
      <c r="B98" s="33" t="s">
        <v>32</v>
      </c>
      <c r="C98" s="33" t="s">
        <v>32</v>
      </c>
      <c r="D98" s="33" t="s">
        <v>32</v>
      </c>
      <c r="E98" s="31">
        <f>'Reins Liab'!E98-'Assumed XS WC'!E98</f>
        <v>116271.58778</v>
      </c>
      <c r="F98" s="31">
        <f>'Reins Liab'!F98-'Assumed XS WC'!F98</f>
        <v>84742.176039999991</v>
      </c>
      <c r="G98" s="31">
        <f>'Reins Liab'!G98-'Assumed XS WC'!G98</f>
        <v>58611.85312</v>
      </c>
      <c r="H98" s="31">
        <f>'Reins Liab'!H98-'Assumed XS WC'!H98</f>
        <v>34393.417410000002</v>
      </c>
      <c r="I98" s="31">
        <f>'Reins Liab'!I98-'Assumed XS WC'!I98</f>
        <v>27639.104429999999</v>
      </c>
      <c r="J98" s="31">
        <f>'Reins Liab'!J98-'Assumed XS WC'!J98</f>
        <v>16791.330030000001</v>
      </c>
      <c r="K98" s="31">
        <f>'Reins Liab'!K98-'Assumed XS WC'!K98</f>
        <v>10247.143969999999</v>
      </c>
      <c r="L98" s="4"/>
      <c r="M98" s="4"/>
    </row>
    <row r="99" spans="1:13" x14ac:dyDescent="0.25">
      <c r="A99" s="10" t="str">
        <f t="shared" si="23"/>
        <v>2013</v>
      </c>
      <c r="B99" s="33" t="s">
        <v>32</v>
      </c>
      <c r="C99" s="33" t="s">
        <v>32</v>
      </c>
      <c r="D99" s="33" t="s">
        <v>32</v>
      </c>
      <c r="E99" s="33" t="s">
        <v>32</v>
      </c>
      <c r="F99" s="31">
        <f>'Reins Liab'!F99-'Assumed XS WC'!F99</f>
        <v>124799.35032</v>
      </c>
      <c r="G99" s="31">
        <f>'Reins Liab'!G99-'Assumed XS WC'!G99</f>
        <v>90915</v>
      </c>
      <c r="H99" s="31">
        <f>'Reins Liab'!H99-'Assumed XS WC'!H99</f>
        <v>62093.918810000003</v>
      </c>
      <c r="I99" s="31">
        <f>'Reins Liab'!I99-'Assumed XS WC'!I99</f>
        <v>36704.802649999998</v>
      </c>
      <c r="J99" s="31">
        <f>'Reins Liab'!J99-'Assumed XS WC'!J99</f>
        <v>24863.28859</v>
      </c>
      <c r="K99" s="31">
        <f>'Reins Liab'!K99-'Assumed XS WC'!K99</f>
        <v>15897.504799999999</v>
      </c>
      <c r="L99" s="4"/>
      <c r="M99" s="4"/>
    </row>
    <row r="100" spans="1:13" x14ac:dyDescent="0.25">
      <c r="A100" s="10" t="str">
        <f t="shared" si="23"/>
        <v>2014</v>
      </c>
      <c r="B100" s="33" t="s">
        <v>32</v>
      </c>
      <c r="C100" s="33" t="s">
        <v>32</v>
      </c>
      <c r="D100" s="33" t="s">
        <v>32</v>
      </c>
      <c r="E100" s="33" t="s">
        <v>32</v>
      </c>
      <c r="F100" s="33" t="s">
        <v>32</v>
      </c>
      <c r="G100" s="31">
        <f>'Reins Liab'!G100-'Assumed XS WC'!G100</f>
        <v>141976.55861000001</v>
      </c>
      <c r="H100" s="31">
        <f>'Reins Liab'!H100-'Assumed XS WC'!H100</f>
        <v>90674.471260000006</v>
      </c>
      <c r="I100" s="31">
        <f>'Reins Liab'!I100-'Assumed XS WC'!I100</f>
        <v>63877.177559999996</v>
      </c>
      <c r="J100" s="31">
        <f>'Reins Liab'!J100-'Assumed XS WC'!J100</f>
        <v>40503.088470000002</v>
      </c>
      <c r="K100" s="31">
        <f>'Reins Liab'!K100-'Assumed XS WC'!K100</f>
        <v>24765.15511</v>
      </c>
      <c r="L100" s="4"/>
      <c r="M100" s="4"/>
    </row>
    <row r="101" spans="1:13" x14ac:dyDescent="0.25">
      <c r="A101" s="10" t="str">
        <f t="shared" si="23"/>
        <v>2015</v>
      </c>
      <c r="B101" s="33" t="s">
        <v>32</v>
      </c>
      <c r="C101" s="33" t="s">
        <v>32</v>
      </c>
      <c r="D101" s="33" t="s">
        <v>32</v>
      </c>
      <c r="E101" s="33" t="s">
        <v>32</v>
      </c>
      <c r="F101" s="33" t="s">
        <v>32</v>
      </c>
      <c r="G101" s="33" t="s">
        <v>32</v>
      </c>
      <c r="H101" s="31">
        <f>'Reins Liab'!H101-'Assumed XS WC'!H101</f>
        <v>118849.73561</v>
      </c>
      <c r="I101" s="31">
        <f>'Reins Liab'!I101-'Assumed XS WC'!I101</f>
        <v>88896.491219999996</v>
      </c>
      <c r="J101" s="31">
        <f>'Reins Liab'!J101-'Assumed XS WC'!J101</f>
        <v>56114.078070000003</v>
      </c>
      <c r="K101" s="31">
        <f>'Reins Liab'!K101-'Assumed XS WC'!K101</f>
        <v>32294.618060000001</v>
      </c>
      <c r="L101" s="4"/>
      <c r="M101" s="4"/>
    </row>
    <row r="102" spans="1:13" x14ac:dyDescent="0.25">
      <c r="A102" s="10" t="str">
        <f t="shared" si="23"/>
        <v>2016</v>
      </c>
      <c r="B102" s="33" t="s">
        <v>32</v>
      </c>
      <c r="C102" s="33" t="s">
        <v>32</v>
      </c>
      <c r="D102" s="33" t="s">
        <v>32</v>
      </c>
      <c r="E102" s="33" t="s">
        <v>32</v>
      </c>
      <c r="F102" s="33" t="s">
        <v>32</v>
      </c>
      <c r="G102" s="33" t="s">
        <v>32</v>
      </c>
      <c r="H102" s="33" t="s">
        <v>32</v>
      </c>
      <c r="I102" s="31">
        <f>'Reins Liab'!I102-'Assumed XS WC'!I102</f>
        <v>115989.5707</v>
      </c>
      <c r="J102" s="31">
        <f>'Reins Liab'!J102-'Assumed XS WC'!J102</f>
        <v>77894.818700000003</v>
      </c>
      <c r="K102" s="31">
        <f>'Reins Liab'!K102-'Assumed XS WC'!K102</f>
        <v>46929.776839999999</v>
      </c>
      <c r="L102" s="4"/>
      <c r="M102" s="4"/>
    </row>
    <row r="103" spans="1:13" x14ac:dyDescent="0.25">
      <c r="A103" s="10" t="str">
        <f t="shared" si="23"/>
        <v>2017</v>
      </c>
      <c r="B103" s="33" t="s">
        <v>32</v>
      </c>
      <c r="C103" s="33" t="s">
        <v>32</v>
      </c>
      <c r="D103" s="33" t="s">
        <v>32</v>
      </c>
      <c r="E103" s="33" t="s">
        <v>32</v>
      </c>
      <c r="F103" s="33" t="s">
        <v>32</v>
      </c>
      <c r="G103" s="33" t="s">
        <v>32</v>
      </c>
      <c r="H103" s="33" t="s">
        <v>32</v>
      </c>
      <c r="I103" s="33" t="s">
        <v>32</v>
      </c>
      <c r="J103" s="31">
        <f>'Reins Liab'!J103-'Assumed XS WC'!J103</f>
        <v>109013.3637</v>
      </c>
      <c r="K103" s="31">
        <f>'Reins Liab'!K103-'Assumed XS WC'!K103</f>
        <v>83474.932939999999</v>
      </c>
      <c r="L103" s="4"/>
      <c r="M103" s="4"/>
    </row>
    <row r="104" spans="1:13" ht="15.75" thickBot="1" x14ac:dyDescent="0.3">
      <c r="A104" s="11" t="str">
        <f t="shared" si="23"/>
        <v>2018</v>
      </c>
      <c r="B104" s="34" t="s">
        <v>32</v>
      </c>
      <c r="C104" s="34" t="s">
        <v>32</v>
      </c>
      <c r="D104" s="34" t="s">
        <v>32</v>
      </c>
      <c r="E104" s="34" t="s">
        <v>32</v>
      </c>
      <c r="F104" s="34" t="s">
        <v>32</v>
      </c>
      <c r="G104" s="34" t="s">
        <v>32</v>
      </c>
      <c r="H104" s="34" t="s">
        <v>32</v>
      </c>
      <c r="I104" s="34" t="s">
        <v>32</v>
      </c>
      <c r="J104" s="34" t="s">
        <v>32</v>
      </c>
      <c r="K104" s="66">
        <f>'Reins Liab'!K104-'Assumed XS WC'!K104</f>
        <v>126407.38744999999</v>
      </c>
      <c r="L104" s="4"/>
      <c r="M104" s="4"/>
    </row>
  </sheetData>
  <mergeCells count="15">
    <mergeCell ref="A58:A60"/>
    <mergeCell ref="A75:A77"/>
    <mergeCell ref="A91:A93"/>
    <mergeCell ref="L7:L9"/>
    <mergeCell ref="A5:A9"/>
    <mergeCell ref="E6:F7"/>
    <mergeCell ref="G6:H7"/>
    <mergeCell ref="I6:J7"/>
    <mergeCell ref="K7:K9"/>
    <mergeCell ref="J23:K24"/>
    <mergeCell ref="L24:L26"/>
    <mergeCell ref="M24:M26"/>
    <mergeCell ref="E40:G41"/>
    <mergeCell ref="K40:L41"/>
    <mergeCell ref="J41:J43"/>
  </mergeCells>
  <printOptions horizontalCentered="1"/>
  <pageMargins left="0.5" right="0.5" top="0.25" bottom="0.25" header="0.3" footer="0.3"/>
  <pageSetup scale="64" fitToHeight="4" orientation="landscape" r:id="rId1"/>
  <rowBreaks count="1" manualBreakCount="1">
    <brk id="5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Notes</vt:lpstr>
      <vt:lpstr>Reins Liab</vt:lpstr>
      <vt:lpstr>Assumed XS WC</vt:lpstr>
      <vt:lpstr>Other Assumed XS Liability</vt:lpstr>
      <vt:lpstr>'Assumed XS WC'!Print_Area</vt:lpstr>
      <vt:lpstr>'Other Assumed XS Liability'!Print_Area</vt:lpstr>
      <vt:lpstr>'Reins Liab'!Print_Area</vt:lpstr>
      <vt:lpstr>'Assumed XS WC'!Print_Titles</vt:lpstr>
      <vt:lpstr>'Other Assumed XS Liability'!Print_Titles</vt:lpstr>
      <vt:lpstr>'Reins Liab'!Print_Titles</vt:lpstr>
    </vt:vector>
  </TitlesOfParts>
  <Company>WR Berkley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Dana Frantz</dc:creator>
  <cp:lastModifiedBy>Horvath, Karen A.</cp:lastModifiedBy>
  <cp:lastPrinted>2016-03-02T21:00:28Z</cp:lastPrinted>
  <dcterms:created xsi:type="dcterms:W3CDTF">2015-02-26T17:34:12Z</dcterms:created>
  <dcterms:modified xsi:type="dcterms:W3CDTF">2019-02-28T19:06:56Z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A44787D4-0540-4523-9961-78E4036D8C6D}">
    <vt:lpwstr>{86102F93-6640-4AAE-BB21-2A5579485725}</vt:lpwstr>
  </property>
</Properties>
</file>