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horvath\Documents\Reserves\Sched P Sup 2020 Data\"/>
    </mc:Choice>
  </mc:AlternateContent>
  <bookViews>
    <workbookView xWindow="360" yWindow="430" windowWidth="24670" windowHeight="11800"/>
  </bookViews>
  <sheets>
    <sheet name="Sheet1" sheetId="17" r:id="rId1"/>
    <sheet name="Reins Liab" sheetId="8" r:id="rId2"/>
    <sheet name="Assumed XS WC" sheetId="16" r:id="rId3"/>
    <sheet name="Excluding XS WC" sheetId="10" r:id="rId4"/>
  </sheets>
  <definedNames>
    <definedName name="EssLatest">"March 31, 2011"</definedName>
    <definedName name="EssOptions">"A3100000000111100011001101120_03(0)03(0)"</definedName>
    <definedName name="EssSamplingValue">100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'Assumed XS WC'!$A$4:$M$105</definedName>
    <definedName name="_xlnm.Print_Area" localSheetId="3">'Excluding XS WC'!$A$4:$M$105</definedName>
    <definedName name="_xlnm.Print_Area" localSheetId="1">'Reins Liab'!$A$4:$M$105</definedName>
    <definedName name="_xlnm.Print_Titles" localSheetId="2">'Assumed XS WC'!$1:$3</definedName>
    <definedName name="_xlnm.Print_Titles" localSheetId="3">'Excluding XS WC'!$1:$3</definedName>
    <definedName name="_xlnm.Print_Titles" localSheetId="1">'Reins Liab'!$1:$3</definedName>
  </definedNames>
  <calcPr calcId="191029"/>
</workbook>
</file>

<file path=xl/calcChain.xml><?xml version="1.0" encoding="utf-8"?>
<calcChain xmlns="http://schemas.openxmlformats.org/spreadsheetml/2006/main">
  <c r="A1" i="8" l="1"/>
  <c r="A1" i="16"/>
  <c r="A1" i="10"/>
  <c r="D19" i="8" l="1"/>
  <c r="D18" i="8"/>
  <c r="D17" i="8"/>
  <c r="D16" i="8"/>
  <c r="D15" i="8"/>
  <c r="D14" i="8"/>
  <c r="D13" i="8"/>
  <c r="D12" i="8"/>
  <c r="D11" i="8"/>
  <c r="I55" i="10" l="1"/>
  <c r="H55" i="10"/>
  <c r="H55" i="8"/>
  <c r="D20" i="8" l="1"/>
  <c r="H55" i="16" l="1"/>
  <c r="L10" i="16"/>
  <c r="K104" i="10"/>
  <c r="K103" i="10"/>
  <c r="J103" i="10"/>
  <c r="K102" i="10"/>
  <c r="J102" i="10"/>
  <c r="I102" i="10"/>
  <c r="K101" i="10"/>
  <c r="J101" i="10"/>
  <c r="I101" i="10"/>
  <c r="H101" i="10"/>
  <c r="K100" i="10"/>
  <c r="J100" i="10"/>
  <c r="I100" i="10"/>
  <c r="H100" i="10"/>
  <c r="G100" i="10"/>
  <c r="K99" i="10"/>
  <c r="J99" i="10"/>
  <c r="I99" i="10"/>
  <c r="H99" i="10"/>
  <c r="G99" i="10"/>
  <c r="F99" i="10"/>
  <c r="K98" i="10"/>
  <c r="J98" i="10"/>
  <c r="I98" i="10"/>
  <c r="H98" i="10"/>
  <c r="G98" i="10"/>
  <c r="F98" i="10"/>
  <c r="E98" i="10"/>
  <c r="K97" i="10"/>
  <c r="J97" i="10"/>
  <c r="I97" i="10"/>
  <c r="H97" i="10"/>
  <c r="G97" i="10"/>
  <c r="F97" i="10"/>
  <c r="E97" i="10"/>
  <c r="D97" i="10"/>
  <c r="K96" i="10"/>
  <c r="J96" i="10"/>
  <c r="I96" i="10"/>
  <c r="H96" i="10"/>
  <c r="G96" i="10"/>
  <c r="F96" i="10"/>
  <c r="E96" i="10"/>
  <c r="D96" i="10"/>
  <c r="C96" i="10"/>
  <c r="K95" i="10"/>
  <c r="J95" i="10"/>
  <c r="I95" i="10"/>
  <c r="H95" i="10"/>
  <c r="G95" i="10"/>
  <c r="F95" i="10"/>
  <c r="E95" i="10"/>
  <c r="D95" i="10"/>
  <c r="C95" i="10"/>
  <c r="B95" i="10"/>
  <c r="K94" i="10"/>
  <c r="J94" i="10"/>
  <c r="I94" i="10"/>
  <c r="H94" i="10"/>
  <c r="G94" i="10"/>
  <c r="F94" i="10"/>
  <c r="E94" i="10"/>
  <c r="D94" i="10"/>
  <c r="C94" i="10"/>
  <c r="B94" i="10"/>
  <c r="K88" i="10"/>
  <c r="K87" i="10"/>
  <c r="J87" i="10"/>
  <c r="K86" i="10"/>
  <c r="J86" i="10"/>
  <c r="I86" i="10"/>
  <c r="K85" i="10"/>
  <c r="J85" i="10"/>
  <c r="I85" i="10"/>
  <c r="H85" i="10"/>
  <c r="K84" i="10"/>
  <c r="J84" i="10"/>
  <c r="I84" i="10"/>
  <c r="H84" i="10"/>
  <c r="G84" i="10"/>
  <c r="K83" i="10"/>
  <c r="J83" i="10"/>
  <c r="I83" i="10"/>
  <c r="H83" i="10"/>
  <c r="G83" i="10"/>
  <c r="F83" i="10"/>
  <c r="K82" i="10"/>
  <c r="J82" i="10"/>
  <c r="I82" i="10"/>
  <c r="H82" i="10"/>
  <c r="G82" i="10"/>
  <c r="F82" i="10"/>
  <c r="E82" i="10"/>
  <c r="K81" i="10"/>
  <c r="J81" i="10"/>
  <c r="I81" i="10"/>
  <c r="H81" i="10"/>
  <c r="G81" i="10"/>
  <c r="F81" i="10"/>
  <c r="E81" i="10"/>
  <c r="D81" i="10"/>
  <c r="K80" i="10"/>
  <c r="J80" i="10"/>
  <c r="I80" i="10"/>
  <c r="H80" i="10"/>
  <c r="G80" i="10"/>
  <c r="F80" i="10"/>
  <c r="E80" i="10"/>
  <c r="D80" i="10"/>
  <c r="C80" i="10"/>
  <c r="K79" i="10"/>
  <c r="J79" i="10"/>
  <c r="I79" i="10"/>
  <c r="H79" i="10"/>
  <c r="G79" i="10"/>
  <c r="F79" i="10"/>
  <c r="E79" i="10"/>
  <c r="D79" i="10"/>
  <c r="C79" i="10"/>
  <c r="B79" i="10"/>
  <c r="K78" i="10"/>
  <c r="J78" i="10"/>
  <c r="I78" i="10"/>
  <c r="H78" i="10"/>
  <c r="G78" i="10"/>
  <c r="F78" i="10"/>
  <c r="E78" i="10"/>
  <c r="D78" i="10"/>
  <c r="C78" i="10"/>
  <c r="B78" i="10"/>
  <c r="I69" i="10"/>
  <c r="K71" i="10"/>
  <c r="K70" i="10"/>
  <c r="J70" i="10"/>
  <c r="K69" i="10"/>
  <c r="J69" i="10"/>
  <c r="K68" i="10"/>
  <c r="J68" i="10"/>
  <c r="I68" i="10"/>
  <c r="K67" i="10"/>
  <c r="J67" i="10"/>
  <c r="I67" i="10"/>
  <c r="K66" i="10"/>
  <c r="J66" i="10"/>
  <c r="I66" i="10"/>
  <c r="H68" i="10"/>
  <c r="H67" i="10"/>
  <c r="H66" i="10"/>
  <c r="G67" i="10"/>
  <c r="G66" i="10"/>
  <c r="F66" i="10"/>
  <c r="K65" i="10"/>
  <c r="J65" i="10"/>
  <c r="I65" i="10"/>
  <c r="H65" i="10"/>
  <c r="G65" i="10"/>
  <c r="F65" i="10"/>
  <c r="E65" i="10"/>
  <c r="K64" i="10"/>
  <c r="J64" i="10"/>
  <c r="I64" i="10"/>
  <c r="H64" i="10"/>
  <c r="G64" i="10"/>
  <c r="F64" i="10"/>
  <c r="E64" i="10"/>
  <c r="K63" i="10"/>
  <c r="J63" i="10"/>
  <c r="I63" i="10"/>
  <c r="H63" i="10"/>
  <c r="G63" i="10"/>
  <c r="F63" i="10"/>
  <c r="E63" i="10"/>
  <c r="K62" i="10"/>
  <c r="J62" i="10"/>
  <c r="I62" i="10"/>
  <c r="H62" i="10"/>
  <c r="G62" i="10"/>
  <c r="F62" i="10"/>
  <c r="E62" i="10"/>
  <c r="K61" i="10"/>
  <c r="J61" i="10"/>
  <c r="I61" i="10"/>
  <c r="H61" i="10"/>
  <c r="G61" i="10"/>
  <c r="F61" i="10"/>
  <c r="E61" i="10"/>
  <c r="D64" i="10"/>
  <c r="D63" i="10"/>
  <c r="D62" i="10"/>
  <c r="D61" i="10"/>
  <c r="C61" i="10"/>
  <c r="C62" i="10"/>
  <c r="C63" i="10"/>
  <c r="B62" i="10"/>
  <c r="L37" i="10"/>
  <c r="K37" i="10"/>
  <c r="J37" i="10"/>
  <c r="I37" i="10"/>
  <c r="H37" i="10"/>
  <c r="G37" i="10"/>
  <c r="F37" i="10"/>
  <c r="E37" i="10"/>
  <c r="D37" i="10"/>
  <c r="C37" i="10"/>
  <c r="B37" i="10"/>
  <c r="L36" i="10"/>
  <c r="K36" i="10"/>
  <c r="J36" i="10"/>
  <c r="I36" i="10"/>
  <c r="H36" i="10"/>
  <c r="G36" i="10"/>
  <c r="F36" i="10"/>
  <c r="E36" i="10"/>
  <c r="D36" i="10"/>
  <c r="C36" i="10"/>
  <c r="B36" i="10"/>
  <c r="L35" i="10"/>
  <c r="K35" i="10"/>
  <c r="J35" i="10"/>
  <c r="I35" i="10"/>
  <c r="H35" i="10"/>
  <c r="G35" i="10"/>
  <c r="F35" i="10"/>
  <c r="E35" i="10"/>
  <c r="D35" i="10"/>
  <c r="C35" i="10"/>
  <c r="B35" i="10"/>
  <c r="L34" i="10"/>
  <c r="K34" i="10"/>
  <c r="J34" i="10"/>
  <c r="I34" i="10"/>
  <c r="H34" i="10"/>
  <c r="G34" i="10"/>
  <c r="F34" i="10"/>
  <c r="E34" i="10"/>
  <c r="D34" i="10"/>
  <c r="C34" i="10"/>
  <c r="B34" i="10"/>
  <c r="L33" i="10"/>
  <c r="K33" i="10"/>
  <c r="J33" i="10"/>
  <c r="I33" i="10"/>
  <c r="H33" i="10"/>
  <c r="G33" i="10"/>
  <c r="F33" i="10"/>
  <c r="E33" i="10"/>
  <c r="D33" i="10"/>
  <c r="C33" i="10"/>
  <c r="B33" i="10"/>
  <c r="L32" i="10"/>
  <c r="K32" i="10"/>
  <c r="J32" i="10"/>
  <c r="I32" i="10"/>
  <c r="H32" i="10"/>
  <c r="G32" i="10"/>
  <c r="F32" i="10"/>
  <c r="E32" i="10"/>
  <c r="D32" i="10"/>
  <c r="C32" i="10"/>
  <c r="B32" i="10"/>
  <c r="L31" i="10"/>
  <c r="K31" i="10"/>
  <c r="J31" i="10"/>
  <c r="I31" i="10"/>
  <c r="H31" i="10"/>
  <c r="G31" i="10"/>
  <c r="F31" i="10"/>
  <c r="E31" i="10"/>
  <c r="D31" i="10"/>
  <c r="C31" i="10"/>
  <c r="B31" i="10"/>
  <c r="L30" i="10"/>
  <c r="K30" i="10"/>
  <c r="J30" i="10"/>
  <c r="I30" i="10"/>
  <c r="H30" i="10"/>
  <c r="G30" i="10"/>
  <c r="F30" i="10"/>
  <c r="E30" i="10"/>
  <c r="D30" i="10"/>
  <c r="C30" i="10"/>
  <c r="B30" i="10"/>
  <c r="L29" i="10"/>
  <c r="K29" i="10"/>
  <c r="J29" i="10"/>
  <c r="I29" i="10"/>
  <c r="H29" i="10"/>
  <c r="G29" i="10"/>
  <c r="F29" i="10"/>
  <c r="E29" i="10"/>
  <c r="D29" i="10"/>
  <c r="C29" i="10"/>
  <c r="B29" i="10"/>
  <c r="L28" i="10"/>
  <c r="K28" i="10"/>
  <c r="J28" i="10"/>
  <c r="I28" i="10"/>
  <c r="H28" i="10"/>
  <c r="G28" i="10"/>
  <c r="F28" i="10"/>
  <c r="E28" i="10"/>
  <c r="D28" i="10"/>
  <c r="C28" i="10"/>
  <c r="B28" i="10"/>
  <c r="L27" i="10"/>
  <c r="K27" i="10"/>
  <c r="J27" i="10"/>
  <c r="I27" i="10"/>
  <c r="H27" i="10"/>
  <c r="G27" i="10"/>
  <c r="F27" i="10"/>
  <c r="E27" i="10"/>
  <c r="D27" i="10"/>
  <c r="C27" i="10"/>
  <c r="B27" i="10"/>
  <c r="K20" i="10"/>
  <c r="J20" i="10"/>
  <c r="I20" i="10"/>
  <c r="H20" i="10"/>
  <c r="G20" i="10"/>
  <c r="F20" i="10"/>
  <c r="E20" i="10"/>
  <c r="K19" i="10"/>
  <c r="J19" i="10"/>
  <c r="I19" i="10"/>
  <c r="H19" i="10"/>
  <c r="G19" i="10"/>
  <c r="F19" i="10"/>
  <c r="E19" i="10"/>
  <c r="K18" i="10"/>
  <c r="J18" i="10"/>
  <c r="I18" i="10"/>
  <c r="H18" i="10"/>
  <c r="G18" i="10"/>
  <c r="F18" i="10"/>
  <c r="E18" i="10"/>
  <c r="K17" i="10"/>
  <c r="J17" i="10"/>
  <c r="I17" i="10"/>
  <c r="H17" i="10"/>
  <c r="G17" i="10"/>
  <c r="F17" i="10"/>
  <c r="E17" i="10"/>
  <c r="K16" i="10"/>
  <c r="J16" i="10"/>
  <c r="I16" i="10"/>
  <c r="H16" i="10"/>
  <c r="G16" i="10"/>
  <c r="F16" i="10"/>
  <c r="E16" i="10"/>
  <c r="K15" i="10"/>
  <c r="J15" i="10"/>
  <c r="I15" i="10"/>
  <c r="H15" i="10"/>
  <c r="G15" i="10"/>
  <c r="F15" i="10"/>
  <c r="E15" i="10"/>
  <c r="K14" i="10"/>
  <c r="J14" i="10"/>
  <c r="I14" i="10"/>
  <c r="H14" i="10"/>
  <c r="G14" i="10"/>
  <c r="F14" i="10"/>
  <c r="E14" i="10"/>
  <c r="K13" i="10"/>
  <c r="J13" i="10"/>
  <c r="I13" i="10"/>
  <c r="H13" i="10"/>
  <c r="G13" i="10"/>
  <c r="F13" i="10"/>
  <c r="E13" i="10"/>
  <c r="K12" i="10"/>
  <c r="J12" i="10"/>
  <c r="I12" i="10"/>
  <c r="H12" i="10"/>
  <c r="G12" i="10"/>
  <c r="F12" i="10"/>
  <c r="E12" i="10"/>
  <c r="K11" i="10"/>
  <c r="J11" i="10"/>
  <c r="I11" i="10"/>
  <c r="H11" i="10"/>
  <c r="G11" i="10"/>
  <c r="F11" i="10"/>
  <c r="E11" i="10"/>
  <c r="K10" i="10"/>
  <c r="J10" i="10"/>
  <c r="I10" i="10"/>
  <c r="H10" i="10"/>
  <c r="G10" i="10"/>
  <c r="F10" i="10"/>
  <c r="E10" i="10"/>
  <c r="D20" i="10"/>
  <c r="C20" i="10"/>
  <c r="B20" i="10"/>
  <c r="C19" i="10"/>
  <c r="B19" i="10"/>
  <c r="C18" i="10"/>
  <c r="B18" i="10"/>
  <c r="C17" i="10"/>
  <c r="B17" i="10"/>
  <c r="C16" i="10"/>
  <c r="B16" i="10"/>
  <c r="C15" i="10"/>
  <c r="B15" i="10"/>
  <c r="C14" i="10"/>
  <c r="B14" i="10"/>
  <c r="C13" i="10"/>
  <c r="B13" i="10"/>
  <c r="C12" i="10"/>
  <c r="B12" i="10"/>
  <c r="C11" i="10"/>
  <c r="B11" i="10"/>
  <c r="D19" i="10" l="1"/>
  <c r="D18" i="10"/>
  <c r="D17" i="10"/>
  <c r="D15" i="10"/>
  <c r="D14" i="10"/>
  <c r="D13" i="10"/>
  <c r="D11" i="10"/>
  <c r="D12" i="10" l="1"/>
  <c r="D16" i="10"/>
  <c r="A20" i="10" l="1"/>
  <c r="A19" i="10"/>
  <c r="A18" i="10"/>
  <c r="A35" i="10" s="1"/>
  <c r="A17" i="10"/>
  <c r="A16" i="10"/>
  <c r="A15" i="10"/>
  <c r="A32" i="10" s="1"/>
  <c r="A14" i="10"/>
  <c r="A13" i="10"/>
  <c r="A12" i="10"/>
  <c r="A11" i="10"/>
  <c r="A20" i="16"/>
  <c r="A37" i="16" s="1"/>
  <c r="A54" i="16" s="1"/>
  <c r="A71" i="16" s="1"/>
  <c r="A88" i="16" s="1"/>
  <c r="A19" i="16"/>
  <c r="A36" i="16" s="1"/>
  <c r="A53" i="16" s="1"/>
  <c r="A70" i="16" s="1"/>
  <c r="A87" i="16" s="1"/>
  <c r="A18" i="16"/>
  <c r="A35" i="16" s="1"/>
  <c r="A52" i="16" s="1"/>
  <c r="A69" i="16" s="1"/>
  <c r="A86" i="16" s="1"/>
  <c r="A17" i="16"/>
  <c r="A34" i="16" s="1"/>
  <c r="A51" i="16" s="1"/>
  <c r="A68" i="16" s="1"/>
  <c r="A85" i="16" s="1"/>
  <c r="A16" i="16"/>
  <c r="A33" i="16" s="1"/>
  <c r="A50" i="16" s="1"/>
  <c r="A67" i="16" s="1"/>
  <c r="A84" i="16" s="1"/>
  <c r="A15" i="16"/>
  <c r="A32" i="16" s="1"/>
  <c r="A49" i="16" s="1"/>
  <c r="A66" i="16" s="1"/>
  <c r="A83" i="16" s="1"/>
  <c r="A14" i="16"/>
  <c r="A31" i="16" s="1"/>
  <c r="A48" i="16" s="1"/>
  <c r="A65" i="16" s="1"/>
  <c r="A82" i="16" s="1"/>
  <c r="A13" i="16"/>
  <c r="A30" i="16" s="1"/>
  <c r="A47" i="16" s="1"/>
  <c r="A64" i="16" s="1"/>
  <c r="A81" i="16" s="1"/>
  <c r="A12" i="16"/>
  <c r="A29" i="16" s="1"/>
  <c r="A46" i="16" s="1"/>
  <c r="A63" i="16" s="1"/>
  <c r="A80" i="16" s="1"/>
  <c r="A11" i="16"/>
  <c r="A28" i="16" s="1"/>
  <c r="A45" i="16" s="1"/>
  <c r="A62" i="16" s="1"/>
  <c r="A37" i="8"/>
  <c r="A36" i="8"/>
  <c r="A35" i="8"/>
  <c r="A52" i="8" s="1"/>
  <c r="A69" i="8" s="1"/>
  <c r="A34" i="8"/>
  <c r="A51" i="8" s="1"/>
  <c r="A68" i="8" s="1"/>
  <c r="A85" i="8" s="1"/>
  <c r="A101" i="8" s="1"/>
  <c r="A33" i="8"/>
  <c r="A32" i="8"/>
  <c r="A31" i="8"/>
  <c r="A48" i="8" s="1"/>
  <c r="A65" i="8" s="1"/>
  <c r="A30" i="8"/>
  <c r="A47" i="8" s="1"/>
  <c r="A64" i="8" s="1"/>
  <c r="A81" i="8" s="1"/>
  <c r="A97" i="8" s="1"/>
  <c r="A29" i="8"/>
  <c r="A28" i="8"/>
  <c r="A97" i="16" l="1"/>
  <c r="A99" i="16"/>
  <c r="A101" i="16"/>
  <c r="A96" i="16"/>
  <c r="A104" i="16"/>
  <c r="A49" i="10"/>
  <c r="A66" i="10" s="1"/>
  <c r="A83" i="10" s="1"/>
  <c r="A82" i="8"/>
  <c r="A98" i="8" s="1"/>
  <c r="A86" i="8"/>
  <c r="A102" i="8" s="1"/>
  <c r="A79" i="16"/>
  <c r="B60" i="16"/>
  <c r="C60" i="16" s="1"/>
  <c r="D60" i="16" s="1"/>
  <c r="E60" i="16" s="1"/>
  <c r="F60" i="16" s="1"/>
  <c r="G60" i="16" s="1"/>
  <c r="H60" i="16" s="1"/>
  <c r="I60" i="16" s="1"/>
  <c r="J60" i="16" s="1"/>
  <c r="K60" i="16" s="1"/>
  <c r="A103" i="16"/>
  <c r="A100" i="16"/>
  <c r="A102" i="16"/>
  <c r="A45" i="8"/>
  <c r="A62" i="8" s="1"/>
  <c r="A49" i="8"/>
  <c r="A66" i="8" s="1"/>
  <c r="A53" i="8"/>
  <c r="A70" i="8" s="1"/>
  <c r="A98" i="16"/>
  <c r="A28" i="10"/>
  <c r="A36" i="10"/>
  <c r="A29" i="10"/>
  <c r="A37" i="10"/>
  <c r="A52" i="10"/>
  <c r="A69" i="10" s="1"/>
  <c r="A86" i="10" s="1"/>
  <c r="A30" i="10"/>
  <c r="A34" i="10"/>
  <c r="A33" i="10"/>
  <c r="A46" i="8"/>
  <c r="A63" i="8" s="1"/>
  <c r="A50" i="8"/>
  <c r="A67" i="8" s="1"/>
  <c r="A54" i="8"/>
  <c r="A71" i="8" s="1"/>
  <c r="A31" i="10"/>
  <c r="A48" i="10" l="1"/>
  <c r="A65" i="10" s="1"/>
  <c r="A82" i="10" s="1"/>
  <c r="A51" i="10"/>
  <c r="A68" i="10" s="1"/>
  <c r="A85" i="10" s="1"/>
  <c r="A99" i="10"/>
  <c r="A88" i="8"/>
  <c r="A50" i="10"/>
  <c r="A67" i="10" s="1"/>
  <c r="A84" i="10" s="1"/>
  <c r="A102" i="10"/>
  <c r="A46" i="10"/>
  <c r="A63" i="10" s="1"/>
  <c r="A80" i="10" s="1"/>
  <c r="A84" i="8"/>
  <c r="A100" i="8" s="1"/>
  <c r="A45" i="10"/>
  <c r="A62" i="10" s="1"/>
  <c r="A95" i="16"/>
  <c r="B77" i="16"/>
  <c r="C77" i="16" s="1"/>
  <c r="D77" i="16" s="1"/>
  <c r="E77" i="16" s="1"/>
  <c r="F77" i="16" s="1"/>
  <c r="G77" i="16" s="1"/>
  <c r="H77" i="16" s="1"/>
  <c r="I77" i="16" s="1"/>
  <c r="J77" i="16" s="1"/>
  <c r="K77" i="16" s="1"/>
  <c r="A80" i="8"/>
  <c r="A96" i="8" s="1"/>
  <c r="A47" i="10"/>
  <c r="A64" i="10" s="1"/>
  <c r="A81" i="10" s="1"/>
  <c r="A54" i="10"/>
  <c r="A71" i="10" s="1"/>
  <c r="A53" i="10"/>
  <c r="A70" i="10" s="1"/>
  <c r="A87" i="8"/>
  <c r="A103" i="8" s="1"/>
  <c r="A83" i="8"/>
  <c r="A99" i="8" s="1"/>
  <c r="B60" i="8"/>
  <c r="C60" i="8" s="1"/>
  <c r="D60" i="8" s="1"/>
  <c r="E60" i="8" s="1"/>
  <c r="F60" i="8" s="1"/>
  <c r="G60" i="8" s="1"/>
  <c r="H60" i="8" s="1"/>
  <c r="I60" i="8" s="1"/>
  <c r="J60" i="8" s="1"/>
  <c r="K60" i="8" s="1"/>
  <c r="A79" i="8"/>
  <c r="A88" i="10" l="1"/>
  <c r="B93" i="16"/>
  <c r="C93" i="16" s="1"/>
  <c r="D93" i="16" s="1"/>
  <c r="E93" i="16" s="1"/>
  <c r="F93" i="16" s="1"/>
  <c r="G93" i="16" s="1"/>
  <c r="H93" i="16" s="1"/>
  <c r="I93" i="16" s="1"/>
  <c r="J93" i="16" s="1"/>
  <c r="K93" i="16" s="1"/>
  <c r="A79" i="10"/>
  <c r="B60" i="10"/>
  <c r="C60" i="10" s="1"/>
  <c r="D60" i="10" s="1"/>
  <c r="E60" i="10" s="1"/>
  <c r="F60" i="10" s="1"/>
  <c r="G60" i="10" s="1"/>
  <c r="H60" i="10" s="1"/>
  <c r="I60" i="10" s="1"/>
  <c r="J60" i="10" s="1"/>
  <c r="K60" i="10" s="1"/>
  <c r="A100" i="10"/>
  <c r="A97" i="10"/>
  <c r="A104" i="8"/>
  <c r="A98" i="10"/>
  <c r="B77" i="8"/>
  <c r="C77" i="8" s="1"/>
  <c r="D77" i="8" s="1"/>
  <c r="E77" i="8" s="1"/>
  <c r="F77" i="8" s="1"/>
  <c r="G77" i="8" s="1"/>
  <c r="H77" i="8" s="1"/>
  <c r="I77" i="8" s="1"/>
  <c r="J77" i="8" s="1"/>
  <c r="K77" i="8" s="1"/>
  <c r="A95" i="8"/>
  <c r="A87" i="10"/>
  <c r="A96" i="10"/>
  <c r="A101" i="10"/>
  <c r="A104" i="10" l="1"/>
  <c r="A103" i="10"/>
  <c r="A95" i="10"/>
  <c r="B77" i="10"/>
  <c r="C77" i="10" s="1"/>
  <c r="D77" i="10" s="1"/>
  <c r="E77" i="10" s="1"/>
  <c r="F77" i="10" s="1"/>
  <c r="G77" i="10" s="1"/>
  <c r="H77" i="10" s="1"/>
  <c r="I77" i="10" s="1"/>
  <c r="J77" i="10" s="1"/>
  <c r="K77" i="10" s="1"/>
  <c r="B93" i="8"/>
  <c r="C93" i="8" s="1"/>
  <c r="D93" i="8" s="1"/>
  <c r="E93" i="8" s="1"/>
  <c r="F93" i="8" s="1"/>
  <c r="G93" i="8" s="1"/>
  <c r="H93" i="8" s="1"/>
  <c r="I93" i="8" s="1"/>
  <c r="J93" i="8" s="1"/>
  <c r="K93" i="8" s="1"/>
  <c r="B93" i="10" l="1"/>
  <c r="C93" i="10" s="1"/>
  <c r="D93" i="10" s="1"/>
  <c r="E93" i="10" s="1"/>
  <c r="F93" i="10" s="1"/>
  <c r="G93" i="10" s="1"/>
  <c r="H93" i="10" s="1"/>
  <c r="I93" i="10" s="1"/>
  <c r="J93" i="10" s="1"/>
  <c r="K93" i="10" s="1"/>
  <c r="I55" i="16" l="1"/>
  <c r="C42" i="16"/>
  <c r="D42" i="16" s="1"/>
  <c r="E42" i="16" s="1"/>
  <c r="F42" i="16" s="1"/>
  <c r="G42" i="16" s="1"/>
  <c r="H42" i="16" s="1"/>
  <c r="I42" i="16" s="1"/>
  <c r="C25" i="16"/>
  <c r="D25" i="16" s="1"/>
  <c r="E25" i="16" s="1"/>
  <c r="F25" i="16" s="1"/>
  <c r="G25" i="16" s="1"/>
  <c r="H25" i="16" s="1"/>
  <c r="I25" i="16" s="1"/>
  <c r="J25" i="16" s="1"/>
  <c r="K25" i="16" s="1"/>
  <c r="F8" i="16"/>
  <c r="G8" i="16" s="1"/>
  <c r="H8" i="16" s="1"/>
  <c r="I8" i="16" s="1"/>
  <c r="J8" i="16" s="1"/>
  <c r="C42" i="10" l="1"/>
  <c r="D42" i="10" s="1"/>
  <c r="E42" i="10" s="1"/>
  <c r="F42" i="10" s="1"/>
  <c r="G42" i="10" s="1"/>
  <c r="H42" i="10" s="1"/>
  <c r="I42" i="10" s="1"/>
  <c r="C25" i="10"/>
  <c r="D25" i="10" s="1"/>
  <c r="E25" i="10" s="1"/>
  <c r="F25" i="10" s="1"/>
  <c r="G25" i="10" s="1"/>
  <c r="H25" i="10" s="1"/>
  <c r="I25" i="10" s="1"/>
  <c r="J25" i="10" s="1"/>
  <c r="K25" i="10" s="1"/>
  <c r="F8" i="10"/>
  <c r="G8" i="10" s="1"/>
  <c r="H8" i="10" s="1"/>
  <c r="I8" i="10" s="1"/>
  <c r="J8" i="10" s="1"/>
  <c r="I55" i="8" l="1"/>
  <c r="C42" i="8"/>
  <c r="D42" i="8" s="1"/>
  <c r="E42" i="8" s="1"/>
  <c r="F42" i="8" s="1"/>
  <c r="G42" i="8" s="1"/>
  <c r="H42" i="8" s="1"/>
  <c r="I42" i="8" s="1"/>
  <c r="C25" i="8"/>
  <c r="D25" i="8" s="1"/>
  <c r="E25" i="8" s="1"/>
  <c r="F25" i="8" s="1"/>
  <c r="G25" i="8" s="1"/>
  <c r="H25" i="8" s="1"/>
  <c r="I25" i="8" s="1"/>
  <c r="J25" i="8" s="1"/>
  <c r="K25" i="8" s="1"/>
  <c r="F8" i="8"/>
  <c r="G8" i="8" s="1"/>
  <c r="H8" i="8" s="1"/>
  <c r="I8" i="8" s="1"/>
  <c r="J8" i="8" s="1"/>
  <c r="L52" i="10" l="1"/>
  <c r="L51" i="10"/>
  <c r="C51" i="16"/>
  <c r="C48" i="16"/>
  <c r="C46" i="16"/>
  <c r="L53" i="10"/>
  <c r="C50" i="10"/>
  <c r="L45" i="10"/>
  <c r="L11" i="16"/>
  <c r="B53" i="8"/>
  <c r="L19" i="8"/>
  <c r="M37" i="8"/>
  <c r="K54" i="8"/>
  <c r="L18" i="16"/>
  <c r="L46" i="16"/>
  <c r="L64" i="10"/>
  <c r="M63" i="8"/>
  <c r="M66" i="10"/>
  <c r="L66" i="10"/>
  <c r="K45" i="8"/>
  <c r="M28" i="8"/>
  <c r="B52" i="8"/>
  <c r="M63" i="10"/>
  <c r="L63" i="10"/>
  <c r="B49" i="8"/>
  <c r="L63" i="8"/>
  <c r="L19" i="16"/>
  <c r="L62" i="8"/>
  <c r="M62" i="8"/>
  <c r="M66" i="8"/>
  <c r="L66" i="8"/>
  <c r="C50" i="8"/>
  <c r="B46" i="10"/>
  <c r="L12" i="10"/>
  <c r="M64" i="8"/>
  <c r="L64" i="8"/>
  <c r="L54" i="16"/>
  <c r="L18" i="8"/>
  <c r="M69" i="8"/>
  <c r="L69" i="8"/>
  <c r="L14" i="8"/>
  <c r="B48" i="8"/>
  <c r="L45" i="8"/>
  <c r="B48" i="10"/>
  <c r="L17" i="10"/>
  <c r="B51" i="10"/>
  <c r="C47" i="16"/>
  <c r="C53" i="8"/>
  <c r="L53" i="8"/>
  <c r="L54" i="8"/>
  <c r="C45" i="8"/>
  <c r="C48" i="8"/>
  <c r="K50" i="8"/>
  <c r="M33" i="8"/>
  <c r="L15" i="8"/>
  <c r="K46" i="8"/>
  <c r="M29" i="8"/>
  <c r="L20" i="10"/>
  <c r="B54" i="10"/>
  <c r="L47" i="10"/>
  <c r="L45" i="16"/>
  <c r="L11" i="8"/>
  <c r="B45" i="8"/>
  <c r="K45" i="10"/>
  <c r="M28" i="10"/>
  <c r="C47" i="10"/>
  <c r="L48" i="10"/>
  <c r="K50" i="10"/>
  <c r="M33" i="10"/>
  <c r="K54" i="10"/>
  <c r="M37" i="10"/>
  <c r="B50" i="8"/>
  <c r="L16" i="8"/>
  <c r="C47" i="8"/>
  <c r="K47" i="10"/>
  <c r="M30" i="10"/>
  <c r="L17" i="16"/>
  <c r="M65" i="10"/>
  <c r="C54" i="16"/>
  <c r="C53" i="16"/>
  <c r="L20" i="16"/>
  <c r="L69" i="10"/>
  <c r="M69" i="10"/>
  <c r="L65" i="10"/>
  <c r="M62" i="10"/>
  <c r="L62" i="10"/>
  <c r="L48" i="8"/>
  <c r="K47" i="8"/>
  <c r="M30" i="8"/>
  <c r="L47" i="8"/>
  <c r="C45" i="10"/>
  <c r="M36" i="10"/>
  <c r="K53" i="10"/>
  <c r="K52" i="10"/>
  <c r="M35" i="10"/>
  <c r="L18" i="10"/>
  <c r="B52" i="10"/>
  <c r="M29" i="10"/>
  <c r="K46" i="10"/>
  <c r="L13" i="8"/>
  <c r="B47" i="8"/>
  <c r="C54" i="8"/>
  <c r="L46" i="10"/>
  <c r="K51" i="10"/>
  <c r="M34" i="10"/>
  <c r="C52" i="16"/>
  <c r="C45" i="16"/>
  <c r="L12" i="16"/>
  <c r="M64" i="10"/>
  <c r="L13" i="16"/>
  <c r="C50" i="16"/>
  <c r="M65" i="8"/>
  <c r="M68" i="10"/>
  <c r="L68" i="10"/>
  <c r="K52" i="16"/>
  <c r="M36" i="8"/>
  <c r="K53" i="8"/>
  <c r="B54" i="8"/>
  <c r="L20" i="8"/>
  <c r="C52" i="8"/>
  <c r="L52" i="8"/>
  <c r="B53" i="10"/>
  <c r="L19" i="10"/>
  <c r="C54" i="10"/>
  <c r="L54" i="10"/>
  <c r="L15" i="10"/>
  <c r="B49" i="10"/>
  <c r="K49" i="8"/>
  <c r="M32" i="8"/>
  <c r="L14" i="10"/>
  <c r="C48" i="10"/>
  <c r="M67" i="10"/>
  <c r="L67" i="10"/>
  <c r="L50" i="16"/>
  <c r="K52" i="8"/>
  <c r="M35" i="8"/>
  <c r="L49" i="8"/>
  <c r="M34" i="8"/>
  <c r="K51" i="8"/>
  <c r="L50" i="8"/>
  <c r="K48" i="10"/>
  <c r="M31" i="10"/>
  <c r="B45" i="10"/>
  <c r="L11" i="10"/>
  <c r="M32" i="10"/>
  <c r="K49" i="10"/>
  <c r="B47" i="10"/>
  <c r="L13" i="10"/>
  <c r="L16" i="10"/>
  <c r="B50" i="10"/>
  <c r="C52" i="10"/>
  <c r="L52" i="16"/>
  <c r="L12" i="8"/>
  <c r="B46" i="8"/>
  <c r="L14" i="16"/>
  <c r="C49" i="16"/>
  <c r="L65" i="8"/>
  <c r="L51" i="16"/>
  <c r="C51" i="8"/>
  <c r="L17" i="8"/>
  <c r="B51" i="8"/>
  <c r="C46" i="8"/>
  <c r="L49" i="10"/>
  <c r="L16" i="16"/>
  <c r="M68" i="8"/>
  <c r="L68" i="8"/>
  <c r="L15" i="16"/>
  <c r="L67" i="8"/>
  <c r="M67" i="8"/>
  <c r="L70" i="8"/>
  <c r="L70" i="10"/>
  <c r="K49" i="16"/>
  <c r="L49" i="16"/>
  <c r="C49" i="8"/>
  <c r="M31" i="8"/>
  <c r="L51" i="8"/>
  <c r="L46" i="8"/>
  <c r="K48" i="8"/>
  <c r="C46" i="10"/>
  <c r="C53" i="10"/>
  <c r="C49" i="10"/>
  <c r="C51" i="10"/>
  <c r="L50" i="10"/>
  <c r="F48" i="16" l="1"/>
  <c r="E21" i="8"/>
  <c r="C38" i="8"/>
  <c r="K38" i="8"/>
  <c r="D38" i="16"/>
  <c r="L38" i="16"/>
  <c r="B38" i="10"/>
  <c r="J38" i="10"/>
  <c r="I21" i="8"/>
  <c r="G38" i="8"/>
  <c r="H38" i="16"/>
  <c r="H21" i="10"/>
  <c r="F38" i="10"/>
  <c r="F51" i="16"/>
  <c r="F53" i="10"/>
  <c r="H21" i="8"/>
  <c r="J38" i="8"/>
  <c r="G21" i="10"/>
  <c r="K21" i="10"/>
  <c r="E38" i="10"/>
  <c r="I38" i="10"/>
  <c r="F21" i="8"/>
  <c r="H38" i="8"/>
  <c r="G38" i="10"/>
  <c r="J21" i="8"/>
  <c r="D38" i="8"/>
  <c r="L38" i="8"/>
  <c r="I21" i="10"/>
  <c r="C38" i="10"/>
  <c r="K38" i="10"/>
  <c r="G21" i="8"/>
  <c r="K21" i="8"/>
  <c r="E38" i="8"/>
  <c r="I38" i="8"/>
  <c r="F21" i="10"/>
  <c r="J21" i="10"/>
  <c r="D38" i="10"/>
  <c r="H38" i="10"/>
  <c r="L38" i="10"/>
  <c r="B53" i="16"/>
  <c r="E53" i="16" s="1"/>
  <c r="M37" i="16"/>
  <c r="D52" i="8"/>
  <c r="G52" i="8" s="1"/>
  <c r="B46" i="16"/>
  <c r="E46" i="16" s="1"/>
  <c r="D47" i="8"/>
  <c r="G47" i="8" s="1"/>
  <c r="F51" i="10"/>
  <c r="F46" i="16"/>
  <c r="M32" i="16"/>
  <c r="F49" i="16"/>
  <c r="D49" i="10"/>
  <c r="G49" i="10" s="1"/>
  <c r="F53" i="16"/>
  <c r="F50" i="16"/>
  <c r="E54" i="10"/>
  <c r="F53" i="8"/>
  <c r="B48" i="16"/>
  <c r="D48" i="16" s="1"/>
  <c r="G48" i="16" s="1"/>
  <c r="D54" i="10"/>
  <c r="G54" i="10" s="1"/>
  <c r="F49" i="8"/>
  <c r="F50" i="8"/>
  <c r="F49" i="10"/>
  <c r="F54" i="16"/>
  <c r="F50" i="10"/>
  <c r="L53" i="16"/>
  <c r="F47" i="16"/>
  <c r="B45" i="16"/>
  <c r="K45" i="16"/>
  <c r="M28" i="16"/>
  <c r="K47" i="16"/>
  <c r="M30" i="16"/>
  <c r="F47" i="8"/>
  <c r="E45" i="10"/>
  <c r="D45" i="10"/>
  <c r="G45" i="10" s="1"/>
  <c r="D48" i="10"/>
  <c r="G48" i="10" s="1"/>
  <c r="F48" i="10"/>
  <c r="D54" i="8"/>
  <c r="G54" i="8" s="1"/>
  <c r="E54" i="8"/>
  <c r="D50" i="8"/>
  <c r="G50" i="8" s="1"/>
  <c r="E45" i="8"/>
  <c r="D45" i="8"/>
  <c r="G45" i="8" s="1"/>
  <c r="D47" i="10"/>
  <c r="G47" i="10" s="1"/>
  <c r="E47" i="10"/>
  <c r="F45" i="8"/>
  <c r="E50" i="10"/>
  <c r="D50" i="10"/>
  <c r="G50" i="10" s="1"/>
  <c r="F52" i="16"/>
  <c r="B54" i="16"/>
  <c r="K46" i="16"/>
  <c r="M29" i="16"/>
  <c r="B52" i="16"/>
  <c r="F51" i="8"/>
  <c r="K48" i="16"/>
  <c r="M31" i="16"/>
  <c r="F54" i="10"/>
  <c r="E48" i="8"/>
  <c r="E46" i="10"/>
  <c r="D46" i="10"/>
  <c r="G46" i="10" s="1"/>
  <c r="D49" i="8"/>
  <c r="G49" i="8" s="1"/>
  <c r="F46" i="8"/>
  <c r="E52" i="10"/>
  <c r="D51" i="8"/>
  <c r="G51" i="8" s="1"/>
  <c r="E51" i="8"/>
  <c r="E49" i="10"/>
  <c r="L48" i="16"/>
  <c r="K53" i="16"/>
  <c r="M36" i="16"/>
  <c r="K54" i="16"/>
  <c r="K51" i="16"/>
  <c r="M34" i="16"/>
  <c r="E52" i="8"/>
  <c r="F46" i="10"/>
  <c r="D53" i="8"/>
  <c r="G53" i="8" s="1"/>
  <c r="E53" i="8"/>
  <c r="F47" i="10"/>
  <c r="F54" i="8"/>
  <c r="D51" i="10"/>
  <c r="G51" i="10" s="1"/>
  <c r="E51" i="10"/>
  <c r="L47" i="16"/>
  <c r="B50" i="16"/>
  <c r="D52" i="10"/>
  <c r="G52" i="10" s="1"/>
  <c r="F52" i="10"/>
  <c r="E50" i="8"/>
  <c r="B47" i="16"/>
  <c r="F45" i="10"/>
  <c r="D48" i="8"/>
  <c r="G48" i="8" s="1"/>
  <c r="F48" i="8"/>
  <c r="E49" i="8"/>
  <c r="B51" i="16"/>
  <c r="E47" i="8"/>
  <c r="B49" i="16"/>
  <c r="E46" i="8"/>
  <c r="D46" i="8"/>
  <c r="G46" i="8" s="1"/>
  <c r="F52" i="8"/>
  <c r="M33" i="16"/>
  <c r="K50" i="16"/>
  <c r="E53" i="10"/>
  <c r="D53" i="10"/>
  <c r="G53" i="10" s="1"/>
  <c r="M35" i="16"/>
  <c r="E48" i="10"/>
  <c r="L63" i="16" l="1"/>
  <c r="M63" i="16"/>
  <c r="M69" i="16"/>
  <c r="L69" i="16"/>
  <c r="L66" i="16"/>
  <c r="M66" i="16"/>
  <c r="M64" i="16"/>
  <c r="L64" i="16"/>
  <c r="K44" i="10"/>
  <c r="K55" i="10" s="1"/>
  <c r="L44" i="10"/>
  <c r="L55" i="10" s="1"/>
  <c r="E21" i="10"/>
  <c r="L10" i="10"/>
  <c r="L21" i="10" s="1"/>
  <c r="K44" i="8"/>
  <c r="K55" i="8" s="1"/>
  <c r="B38" i="8"/>
  <c r="M27" i="8"/>
  <c r="M38" i="8" s="1"/>
  <c r="F38" i="8"/>
  <c r="L44" i="8"/>
  <c r="L55" i="8" s="1"/>
  <c r="M27" i="10"/>
  <c r="M38" i="10" s="1"/>
  <c r="L10" i="8"/>
  <c r="L21" i="8" s="1"/>
  <c r="L67" i="16"/>
  <c r="L65" i="16"/>
  <c r="M67" i="16"/>
  <c r="D46" i="16"/>
  <c r="G46" i="16" s="1"/>
  <c r="D53" i="16"/>
  <c r="G53" i="16" s="1"/>
  <c r="M65" i="16"/>
  <c r="E48" i="16"/>
  <c r="L62" i="16"/>
  <c r="F45" i="16"/>
  <c r="E49" i="16"/>
  <c r="D49" i="16"/>
  <c r="G49" i="16" s="1"/>
  <c r="E45" i="16"/>
  <c r="D45" i="16"/>
  <c r="G45" i="16" s="1"/>
  <c r="E51" i="16"/>
  <c r="D51" i="16"/>
  <c r="G51" i="16" s="1"/>
  <c r="D50" i="16"/>
  <c r="G50" i="16" s="1"/>
  <c r="E50" i="16"/>
  <c r="E54" i="16"/>
  <c r="D54" i="16"/>
  <c r="G54" i="16" s="1"/>
  <c r="G21" i="16"/>
  <c r="E47" i="16"/>
  <c r="D47" i="16"/>
  <c r="G47" i="16" s="1"/>
  <c r="D52" i="16"/>
  <c r="G52" i="16" s="1"/>
  <c r="E52" i="16"/>
  <c r="M62" i="16" l="1"/>
  <c r="L70" i="16"/>
  <c r="M68" i="16"/>
  <c r="L68" i="16"/>
  <c r="J21" i="16"/>
  <c r="G38" i="16"/>
  <c r="E38" i="16"/>
  <c r="J38" i="16"/>
  <c r="C38" i="16"/>
  <c r="I38" i="16"/>
  <c r="M27" i="16"/>
  <c r="M38" i="16" s="1"/>
  <c r="B38" i="16"/>
  <c r="K44" i="16"/>
  <c r="K55" i="16" s="1"/>
  <c r="K38" i="16"/>
  <c r="F38" i="16"/>
  <c r="L44" i="16"/>
  <c r="L55" i="16" s="1"/>
  <c r="F21" i="16"/>
  <c r="L21" i="16"/>
  <c r="H21" i="16"/>
  <c r="I21" i="16"/>
  <c r="K21" i="16"/>
  <c r="E21" i="16"/>
  <c r="M61" i="10" l="1"/>
  <c r="M72" i="10" s="1"/>
  <c r="L61" i="10"/>
  <c r="L72" i="10" s="1"/>
  <c r="M61" i="8"/>
  <c r="M72" i="8" s="1"/>
  <c r="L61" i="8"/>
  <c r="L72" i="8" s="1"/>
  <c r="M61" i="16" l="1"/>
  <c r="M72" i="16" s="1"/>
  <c r="L61" i="16"/>
  <c r="L72" i="16" s="1"/>
</calcChain>
</file>

<file path=xl/sharedStrings.xml><?xml version="1.0" encoding="utf-8"?>
<sst xmlns="http://schemas.openxmlformats.org/spreadsheetml/2006/main" count="721" uniqueCount="60">
  <si>
    <t>Premiums Earned</t>
  </si>
  <si>
    <t>Loss and Loss Expense Payments</t>
  </si>
  <si>
    <t>Loss Payments</t>
  </si>
  <si>
    <t>Defense and Cost Containment Payments</t>
  </si>
  <si>
    <t>Adjusting and Other Payments</t>
  </si>
  <si>
    <t>Salvage and Subrogation Received</t>
  </si>
  <si>
    <t>Direct and Assumed</t>
  </si>
  <si>
    <t>Ceded</t>
  </si>
  <si>
    <t>Net</t>
  </si>
  <si>
    <t>PRIOR</t>
  </si>
  <si>
    <t>Totals</t>
  </si>
  <si>
    <t>Losses Unpaid</t>
  </si>
  <si>
    <t>Defense and Cost Containment Unpaid</t>
  </si>
  <si>
    <t>Adjusting and Other Unpaid</t>
  </si>
  <si>
    <t>Total Net Losses and Expenses Unpaid</t>
  </si>
  <si>
    <t>Case Basis</t>
  </si>
  <si>
    <t>Bulk &amp; IBNR</t>
  </si>
  <si>
    <t>Salvage and Subrogation Anticipated</t>
  </si>
  <si>
    <t>Total Losses and Loss Expenses Incurred</t>
  </si>
  <si>
    <t>Loss and Loss Expense Percentage  (Incurred / Premiums Earned)</t>
  </si>
  <si>
    <t>Nontabular Discount</t>
  </si>
  <si>
    <t>Inter-Company Pooling Participation Percentage</t>
  </si>
  <si>
    <t>Net Balance Sheet Reserves After Discount</t>
  </si>
  <si>
    <t>Loss</t>
  </si>
  <si>
    <t>Loss Expense</t>
  </si>
  <si>
    <t>Loss Expenses Unpaid</t>
  </si>
  <si>
    <t>Years in Which Losses Were Incurred</t>
  </si>
  <si>
    <t>INCURRED NET LOSSES AND DEFENSE AND COST CONTAINMENT EXPENSES REPORTED AT YEAR END</t>
  </si>
  <si>
    <t>DEVELOPMENT</t>
  </si>
  <si>
    <t>2014</t>
  </si>
  <si>
    <t>One Year</t>
  </si>
  <si>
    <t>Two Year</t>
  </si>
  <si>
    <t>XXX</t>
  </si>
  <si>
    <t>PART 3</t>
  </si>
  <si>
    <t>CUMULATIVE PAID NET LOSSES AND DEFENSE AND COST CONTAINMENT EXPENSES REPORTED AT YEAR END</t>
  </si>
  <si>
    <t>BULK AND IBNR RESERVES ON NET LOSSES AND DEFENSE AND COST CONTAINMENT EXPENSES REPORTED AT YEAR END</t>
  </si>
  <si>
    <t>PART 2</t>
  </si>
  <si>
    <t>PART 4</t>
  </si>
  <si>
    <t>Years in Which Premiums Were Earned and Losses Were Incurred</t>
  </si>
  <si>
    <t>2013</t>
  </si>
  <si>
    <t>2011</t>
  </si>
  <si>
    <t>2012</t>
  </si>
  <si>
    <t>PART 1</t>
  </si>
  <si>
    <t>Total Net Paid Cols (4 - 5 + 6 - 7 + 8 - 9)</t>
  </si>
  <si>
    <t>2015</t>
  </si>
  <si>
    <t>2016</t>
  </si>
  <si>
    <t>2017</t>
  </si>
  <si>
    <t>Reinsurance Liability x Assumed WC</t>
  </si>
  <si>
    <t>Assumed XS WC</t>
  </si>
  <si>
    <t>Reinsurance Liability</t>
  </si>
  <si>
    <t>FOR: Reinsurance Liability</t>
  </si>
  <si>
    <t>2019</t>
  </si>
  <si>
    <t>2018</t>
  </si>
  <si>
    <t>2020</t>
  </si>
  <si>
    <t>REINSURANCE - NONPROPORTIONAL ASSUMED LIABILITY</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</si>
  <si>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have varying levels of maturity in their historical data.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</si>
  <si>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</si>
  <si>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Other Liability - Occurrence and Reinsurance - Nonproportional Assumed Liability, which should enable a more meaningful analysis.  These three lines of business are the most affected by the issue of data heterogeneity and demonstrate the sensitivity of reserve analysis to using appropriate data groupings.</t>
  </si>
  <si>
    <t>Reinsurance Non-Proportional Assumed Liability is divided into two sub-categories, Assumed XS WC and Other Assumed XS Liabilty. The Assumed XS WC data includes the majority of the Company's assumed excess workers' compenation business. Excess workers' compensation typically has a longer tail than most other types of assumed liability reinsurance and different payout patterns.</t>
  </si>
  <si>
    <t>Schedule P provides only 10 years of data, which is insufficient to analyze extremely long-tailed lines such as Excess Workers Compensation. The paid method is particularly not meaningful.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</si>
</sst>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12" x14ac:knownFonts="1">
    <font>
      <sz val="11"/>
      <color theme="1"/>
      <name val="Calibri"/>
      <family val="2"/>
    </font>
    <font>
      <sz val="11"/>
      <color theme="1"/>
      <name val="Calibri"/>
      <family val="2"/>
      <scheme val="minor"/>
    </font>
    <font>
      <b/>
      <sz val="12"/>
      <name val="Calibri"/>
      <family val="2"/>
    </font>
    <font>
      <sz val="11"/>
      <name val="Calibri"/>
      <family val="2"/>
    </font>
    <font>
      <b/>
      <sz val="12"/>
      <name val="Calibri"/>
      <family val="2"/>
      <scheme val="minor"/>
    </font>
    <font>
      <sz val="11"/>
      <name val="Calibri"/>
      <family val="2"/>
      <scheme val="minor"/>
    </font>
    <font>
      <sz val="10"/>
      <name val="Times New Roman"/>
      <family val="1"/>
    </font>
    <font>
      <sz val="10"/>
      <name val="Arial"/>
      <family val="2"/>
    </font>
    <font>
      <sz val="10"/>
      <name val="Verdana"/>
      <family val="2"/>
    </font>
    <font>
      <sz val="12"/>
      <name val="Calibri"/>
      <family val="2"/>
    </font>
    <font>
      <b/>
      <sz val="11"/>
      <color theme="1"/>
      <name val="Calibri"/>
      <family val="2"/>
      <scheme val="minor"/>
    </font>
    <font>
      <b/>
      <sz val="11"/>
      <color theme="1"/>
      <name val="Calibri"/>
      <family val="2"/>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dotted">
        <color indexed="64"/>
      </top>
      <bottom style="hair">
        <color indexed="64"/>
      </bottom>
      <diagonal/>
    </border>
  </borders>
  <cellStyleXfs count="17">
    <xf numFmtId="0" fontId="0" fillId="0" borderId="0"/>
    <xf numFmtId="0" fontId="1" fillId="0" borderId="0"/>
    <xf numFmtId="9" fontId="1" fillId="0" borderId="0" applyFont="0" applyFill="0" applyBorder="0" applyAlignment="0" applyProtection="0"/>
    <xf numFmtId="43" fontId="6"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89">
    <xf numFmtId="0" fontId="0" fillId="0" borderId="0" xfId="0"/>
    <xf numFmtId="0" fontId="2" fillId="0" borderId="0" xfId="1" applyFont="1" applyFill="1" applyBorder="1" applyAlignment="1">
      <alignment horizontal="centerContinuous"/>
    </xf>
    <xf numFmtId="0" fontId="3" fillId="0" borderId="0" xfId="1" applyFont="1" applyFill="1" applyBorder="1" applyAlignment="1">
      <alignment horizontal="centerContinuous"/>
    </xf>
    <xf numFmtId="0" fontId="4" fillId="0" borderId="0" xfId="1" applyFont="1" applyAlignment="1">
      <alignment horizontal="centerContinuous"/>
    </xf>
    <xf numFmtId="0" fontId="3" fillId="0" borderId="0" xfId="1" applyFont="1" applyFill="1" applyBorder="1" applyAlignment="1"/>
    <xf numFmtId="164" fontId="3" fillId="0" borderId="0" xfId="1" applyNumberFormat="1" applyFont="1" applyFill="1" applyBorder="1" applyAlignment="1"/>
    <xf numFmtId="164" fontId="3" fillId="0" borderId="0" xfId="1" quotePrefix="1" applyNumberFormat="1" applyFont="1" applyFill="1" applyBorder="1" applyAlignment="1"/>
    <xf numFmtId="0" fontId="3" fillId="0" borderId="11" xfId="1" quotePrefix="1" applyNumberFormat="1" applyFont="1" applyFill="1" applyBorder="1" applyAlignment="1">
      <alignment horizontal="left" indent="2"/>
    </xf>
    <xf numFmtId="37" fontId="3" fillId="0" borderId="11" xfId="1" applyNumberFormat="1" applyFont="1" applyFill="1" applyBorder="1" applyAlignment="1"/>
    <xf numFmtId="37" fontId="3" fillId="0" borderId="12" xfId="1" applyNumberFormat="1" applyFont="1" applyFill="1" applyBorder="1" applyAlignment="1"/>
    <xf numFmtId="0" fontId="3" fillId="0" borderId="12" xfId="1" quotePrefix="1" applyNumberFormat="1" applyFont="1" applyFill="1" applyBorder="1" applyAlignment="1">
      <alignment horizontal="left" indent="2"/>
    </xf>
    <xf numFmtId="0" fontId="3" fillId="0" borderId="9" xfId="1" quotePrefix="1" applyNumberFormat="1" applyFont="1" applyFill="1" applyBorder="1" applyAlignment="1">
      <alignment horizontal="left" indent="2"/>
    </xf>
    <xf numFmtId="37" fontId="3" fillId="0" borderId="14" xfId="1" applyNumberFormat="1" applyFont="1" applyFill="1" applyBorder="1" applyAlignment="1"/>
    <xf numFmtId="0" fontId="3" fillId="0" borderId="10" xfId="1" quotePrefix="1" applyNumberFormat="1" applyFont="1" applyFill="1" applyBorder="1" applyAlignment="1">
      <alignment horizontal="left" indent="2"/>
    </xf>
    <xf numFmtId="37" fontId="3" fillId="0" borderId="10" xfId="1" quotePrefix="1" applyNumberFormat="1" applyFont="1" applyFill="1" applyBorder="1" applyAlignment="1"/>
    <xf numFmtId="0" fontId="3" fillId="0" borderId="0" xfId="1" quotePrefix="1" applyNumberFormat="1" applyFont="1" applyFill="1" applyBorder="1" applyAlignment="1">
      <alignment horizontal="center"/>
    </xf>
    <xf numFmtId="37" fontId="3" fillId="0" borderId="0" xfId="1" quotePrefix="1" applyNumberFormat="1" applyFont="1" applyFill="1" applyBorder="1" applyAlignment="1"/>
    <xf numFmtId="0" fontId="3" fillId="0" borderId="1" xfId="1" applyNumberFormat="1" applyFont="1" applyFill="1" applyBorder="1" applyAlignment="1"/>
    <xf numFmtId="0" fontId="3" fillId="0" borderId="1" xfId="1" quotePrefix="1" applyNumberFormat="1" applyFont="1" applyFill="1" applyBorder="1" applyAlignment="1"/>
    <xf numFmtId="165" fontId="3" fillId="0" borderId="12" xfId="1" applyNumberFormat="1" applyFont="1" applyFill="1" applyBorder="1" applyAlignment="1"/>
    <xf numFmtId="0" fontId="3" fillId="0" borderId="14" xfId="1" applyNumberFormat="1" applyFont="1" applyFill="1" applyBorder="1" applyAlignment="1"/>
    <xf numFmtId="37" fontId="3" fillId="0" borderId="0" xfId="1" applyNumberFormat="1" applyFont="1" applyFill="1" applyBorder="1" applyAlignment="1"/>
    <xf numFmtId="0" fontId="3" fillId="0" borderId="12" xfId="1" applyNumberFormat="1" applyFont="1" applyFill="1" applyBorder="1" applyAlignment="1"/>
    <xf numFmtId="165" fontId="3" fillId="0" borderId="14" xfId="1" applyNumberFormat="1" applyFont="1" applyFill="1" applyBorder="1" applyAlignment="1"/>
    <xf numFmtId="0" fontId="3" fillId="0" borderId="0" xfId="1" applyFont="1" applyFill="1" applyBorder="1" applyAlignment="1">
      <alignment horizontal="center"/>
    </xf>
    <xf numFmtId="0" fontId="3" fillId="0" borderId="2" xfId="1" applyFont="1" applyFill="1" applyBorder="1" applyAlignment="1">
      <alignment horizontal="centerContinuous"/>
    </xf>
    <xf numFmtId="0" fontId="3" fillId="0" borderId="3" xfId="1" applyFont="1" applyFill="1" applyBorder="1" applyAlignment="1">
      <alignment horizontal="centerContinuous"/>
    </xf>
    <xf numFmtId="0" fontId="3" fillId="0" borderId="4" xfId="1" applyFont="1" applyFill="1" applyBorder="1" applyAlignment="1">
      <alignment horizontal="centerContinuous"/>
    </xf>
    <xf numFmtId="0" fontId="3" fillId="0" borderId="1" xfId="1" applyFont="1" applyFill="1" applyBorder="1" applyAlignment="1">
      <alignment horizontal="center"/>
    </xf>
    <xf numFmtId="0" fontId="3" fillId="0" borderId="14" xfId="1" applyFont="1" applyFill="1" applyBorder="1" applyAlignment="1">
      <alignment horizontal="center"/>
    </xf>
    <xf numFmtId="0" fontId="3" fillId="0" borderId="14" xfId="1" quotePrefix="1" applyNumberFormat="1" applyFont="1" applyFill="1" applyBorder="1" applyAlignment="1">
      <alignment horizontal="left" indent="2"/>
    </xf>
    <xf numFmtId="3" fontId="3" fillId="0" borderId="14" xfId="1" quotePrefix="1" applyNumberFormat="1" applyFont="1" applyFill="1" applyBorder="1" applyAlignment="1"/>
    <xf numFmtId="37" fontId="3" fillId="0" borderId="14" xfId="1" quotePrefix="1" applyNumberFormat="1" applyFont="1" applyFill="1" applyBorder="1" applyAlignment="1"/>
    <xf numFmtId="3" fontId="3" fillId="0" borderId="12" xfId="1" quotePrefix="1" applyNumberFormat="1" applyFont="1" applyFill="1" applyBorder="1" applyAlignment="1">
      <alignment horizontal="right"/>
    </xf>
    <xf numFmtId="3" fontId="3" fillId="0" borderId="9" xfId="1" quotePrefix="1" applyNumberFormat="1" applyFont="1" applyFill="1" applyBorder="1" applyAlignment="1">
      <alignment horizontal="right"/>
    </xf>
    <xf numFmtId="37" fontId="3" fillId="0" borderId="9" xfId="1" quotePrefix="1" applyNumberFormat="1" applyFont="1" applyFill="1" applyBorder="1" applyAlignment="1">
      <alignment horizontal="right"/>
    </xf>
    <xf numFmtId="0" fontId="5" fillId="0" borderId="0" xfId="0" applyFont="1"/>
    <xf numFmtId="37" fontId="3" fillId="0" borderId="10" xfId="1" applyNumberFormat="1" applyFont="1" applyFill="1" applyBorder="1" applyAlignment="1"/>
    <xf numFmtId="3" fontId="3" fillId="0" borderId="0" xfId="1" applyNumberFormat="1" applyFont="1" applyFill="1" applyBorder="1" applyAlignment="1"/>
    <xf numFmtId="37" fontId="3" fillId="0" borderId="12" xfId="1" quotePrefix="1" applyNumberFormat="1" applyFont="1" applyFill="1" applyBorder="1" applyAlignment="1">
      <alignment horizontal="right"/>
    </xf>
    <xf numFmtId="0" fontId="3" fillId="0" borderId="1" xfId="1" applyNumberFormat="1" applyFont="1" applyFill="1" applyBorder="1" applyAlignment="1">
      <alignment horizontal="center"/>
    </xf>
    <xf numFmtId="0" fontId="3" fillId="0" borderId="1" xfId="1" applyNumberFormat="1" applyFont="1" applyFill="1" applyBorder="1" applyAlignment="1">
      <alignment horizontal="center" vertical="top"/>
    </xf>
    <xf numFmtId="0" fontId="3" fillId="0" borderId="5" xfId="1" applyNumberFormat="1" applyFont="1" applyFill="1" applyBorder="1" applyAlignment="1">
      <alignment horizontal="center" vertical="top"/>
    </xf>
    <xf numFmtId="0" fontId="3" fillId="0" borderId="1" xfId="1" quotePrefix="1" applyNumberFormat="1" applyFont="1" applyFill="1" applyBorder="1" applyAlignment="1">
      <alignment horizontal="center"/>
    </xf>
    <xf numFmtId="0" fontId="9" fillId="0" borderId="0" xfId="1" applyFont="1" applyFill="1" applyBorder="1" applyAlignment="1">
      <alignment horizontal="centerContinuous"/>
    </xf>
    <xf numFmtId="0" fontId="0" fillId="0" borderId="0" xfId="0" applyFont="1"/>
    <xf numFmtId="0" fontId="3" fillId="0" borderId="2" xfId="1" quotePrefix="1" applyNumberFormat="1" applyFont="1" applyFill="1" applyBorder="1" applyAlignment="1">
      <alignment horizontal="centerContinuous"/>
    </xf>
    <xf numFmtId="0" fontId="3" fillId="0" borderId="3" xfId="1" quotePrefix="1" applyNumberFormat="1" applyFont="1" applyFill="1" applyBorder="1" applyAlignment="1">
      <alignment horizontal="centerContinuous"/>
    </xf>
    <xf numFmtId="0" fontId="3" fillId="0" borderId="4" xfId="1" quotePrefix="1" applyNumberFormat="1" applyFont="1" applyFill="1" applyBorder="1" applyAlignment="1">
      <alignment horizontal="centerContinuous"/>
    </xf>
    <xf numFmtId="0" fontId="3" fillId="0" borderId="6" xfId="1" quotePrefix="1" applyNumberFormat="1" applyFont="1" applyFill="1" applyBorder="1" applyAlignment="1">
      <alignment horizontal="centerContinuous"/>
    </xf>
    <xf numFmtId="0" fontId="3" fillId="0" borderId="7" xfId="1" quotePrefix="1" applyNumberFormat="1" applyFont="1" applyFill="1" applyBorder="1" applyAlignment="1">
      <alignment horizontal="centerContinuous"/>
    </xf>
    <xf numFmtId="0" fontId="3" fillId="0" borderId="9"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5" xfId="1" quotePrefix="1" applyNumberFormat="1" applyFont="1" applyFill="1" applyBorder="1" applyAlignment="1">
      <alignment horizontal="centerContinuous"/>
    </xf>
    <xf numFmtId="0" fontId="3" fillId="0" borderId="5" xfId="1" quotePrefix="1" applyNumberFormat="1" applyFont="1" applyFill="1" applyBorder="1" applyAlignment="1"/>
    <xf numFmtId="0" fontId="3" fillId="0" borderId="9" xfId="1" quotePrefix="1" applyNumberFormat="1" applyFont="1" applyFill="1" applyBorder="1" applyAlignment="1">
      <alignment horizontal="center"/>
    </xf>
    <xf numFmtId="0" fontId="0" fillId="0" borderId="0" xfId="0" applyFont="1" applyFill="1"/>
    <xf numFmtId="3" fontId="0" fillId="0" borderId="0" xfId="0" applyNumberFormat="1" applyFont="1" applyFill="1"/>
    <xf numFmtId="0" fontId="3" fillId="0" borderId="1" xfId="1" quotePrefix="1" applyNumberFormat="1" applyFont="1" applyFill="1" applyBorder="1" applyAlignment="1">
      <alignment horizontal="center" vertical="top" wrapText="1"/>
    </xf>
    <xf numFmtId="0" fontId="3" fillId="0" borderId="1"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11" xfId="1" quotePrefix="1" applyNumberFormat="1" applyFont="1" applyFill="1" applyBorder="1" applyAlignment="1">
      <alignment horizontal="center"/>
    </xf>
    <xf numFmtId="37" fontId="3" fillId="0" borderId="10" xfId="1" quotePrefix="1" applyNumberFormat="1" applyFont="1" applyFill="1" applyBorder="1" applyAlignment="1">
      <alignment horizontal="center"/>
    </xf>
    <xf numFmtId="0" fontId="3" fillId="0" borderId="17" xfId="1" quotePrefix="1" applyNumberFormat="1" applyFont="1" applyFill="1" applyBorder="1" applyAlignment="1">
      <alignment horizontal="centerContinuous"/>
    </xf>
    <xf numFmtId="0" fontId="3" fillId="0" borderId="16" xfId="1" quotePrefix="1" applyNumberFormat="1" applyFont="1" applyFill="1" applyBorder="1" applyAlignment="1">
      <alignment horizontal="centerContinuous"/>
    </xf>
    <xf numFmtId="0" fontId="3" fillId="0" borderId="8" xfId="1" quotePrefix="1" applyNumberFormat="1" applyFont="1" applyFill="1" applyBorder="1" applyAlignment="1">
      <alignment horizontal="centerContinuous"/>
    </xf>
    <xf numFmtId="3" fontId="3" fillId="0" borderId="13" xfId="1" quotePrefix="1" applyNumberFormat="1" applyFont="1" applyFill="1" applyBorder="1" applyAlignment="1"/>
    <xf numFmtId="3" fontId="3" fillId="0" borderId="18" xfId="1" quotePrefix="1" applyNumberFormat="1" applyFont="1" applyFill="1" applyBorder="1" applyAlignment="1">
      <alignment horizontal="right"/>
    </xf>
    <xf numFmtId="0" fontId="3" fillId="0" borderId="5" xfId="1" applyNumberFormat="1" applyFont="1" applyFill="1" applyBorder="1" applyAlignment="1">
      <alignment horizontal="center" wrapText="1"/>
    </xf>
    <xf numFmtId="0" fontId="3" fillId="0" borderId="9" xfId="1" applyNumberFormat="1" applyFont="1" applyFill="1" applyBorder="1" applyAlignment="1">
      <alignment horizontal="center" wrapText="1"/>
    </xf>
    <xf numFmtId="0" fontId="3" fillId="0" borderId="1" xfId="1" applyNumberFormat="1" applyFont="1" applyFill="1" applyBorder="1" applyAlignment="1">
      <alignment horizontal="center" wrapText="1"/>
    </xf>
    <xf numFmtId="0" fontId="3" fillId="0" borderId="15" xfId="1" quotePrefix="1" applyNumberFormat="1" applyFont="1" applyFill="1" applyBorder="1" applyAlignment="1">
      <alignment horizontal="center"/>
    </xf>
    <xf numFmtId="0" fontId="3" fillId="0" borderId="16" xfId="1" quotePrefix="1" applyNumberFormat="1" applyFont="1" applyFill="1" applyBorder="1" applyAlignment="1">
      <alignment horizontal="center"/>
    </xf>
    <xf numFmtId="0" fontId="3" fillId="0" borderId="8" xfId="1" quotePrefix="1" applyNumberFormat="1" applyFont="1" applyFill="1" applyBorder="1" applyAlignment="1">
      <alignment horizontal="center"/>
    </xf>
    <xf numFmtId="0" fontId="3" fillId="0" borderId="7" xfId="1" quotePrefix="1" applyNumberFormat="1" applyFont="1" applyFill="1" applyBorder="1" applyAlignment="1">
      <alignment horizontal="center"/>
    </xf>
    <xf numFmtId="0" fontId="3" fillId="0" borderId="15" xfId="1" quotePrefix="1" applyNumberFormat="1" applyFont="1" applyFill="1" applyBorder="1" applyAlignment="1">
      <alignment horizontal="center" wrapText="1"/>
    </xf>
    <xf numFmtId="0" fontId="3" fillId="0" borderId="16"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7" xfId="1" quotePrefix="1" applyNumberFormat="1" applyFont="1" applyFill="1" applyBorder="1" applyAlignment="1">
      <alignment horizontal="center" wrapText="1"/>
    </xf>
    <xf numFmtId="0" fontId="3" fillId="0" borderId="5"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7" xfId="1" quotePrefix="1" applyNumberFormat="1" applyFont="1" applyFill="1" applyBorder="1" applyAlignment="1">
      <alignment horizontal="center" wrapText="1"/>
    </xf>
    <xf numFmtId="0" fontId="3" fillId="0" borderId="6" xfId="1" quotePrefix="1" applyNumberFormat="1" applyFont="1" applyFill="1" applyBorder="1" applyAlignment="1">
      <alignment horizontal="center" wrapText="1"/>
    </xf>
    <xf numFmtId="0" fontId="3" fillId="0" borderId="1" xfId="1" applyFont="1" applyFill="1" applyBorder="1" applyAlignment="1">
      <alignment horizontal="center" wrapText="1"/>
    </xf>
    <xf numFmtId="0" fontId="3" fillId="0" borderId="5" xfId="1" applyFont="1" applyFill="1" applyBorder="1" applyAlignment="1">
      <alignment horizontal="center" wrapText="1"/>
    </xf>
    <xf numFmtId="0" fontId="3" fillId="0" borderId="14" xfId="1" applyFont="1" applyFill="1" applyBorder="1" applyAlignment="1">
      <alignment horizontal="center" wrapText="1"/>
    </xf>
    <xf numFmtId="0" fontId="11" fillId="0" borderId="0" xfId="0" applyFont="1" applyAlignment="1">
      <alignment horizontal="center"/>
    </xf>
    <xf numFmtId="0" fontId="0" fillId="0" borderId="0" xfId="0" applyAlignment="1">
      <alignment wrapText="1"/>
    </xf>
    <xf numFmtId="0" fontId="10" fillId="0" borderId="0" xfId="0" applyFont="1" applyAlignment="1">
      <alignment wrapText="1"/>
    </xf>
  </cellXfs>
  <cellStyles count="17">
    <cellStyle name="Comma 2" xfId="3"/>
    <cellStyle name="Normal" xfId="0" builtinId="0"/>
    <cellStyle name="Normal 2" xfId="4"/>
    <cellStyle name="Normal 2 2" xfId="5"/>
    <cellStyle name="Normal 2 3" xfId="6"/>
    <cellStyle name="Normal 3" xfId="7"/>
    <cellStyle name="Normal 3 2" xfId="8"/>
    <cellStyle name="Normal 3 3" xfId="9"/>
    <cellStyle name="Normal 4" xfId="10"/>
    <cellStyle name="Normal 5" xfId="1"/>
    <cellStyle name="Normal 6" xfId="11"/>
    <cellStyle name="Normal 7" xfId="12"/>
    <cellStyle name="Percent 2" xfId="2"/>
    <cellStyle name="Percent 2 2" xfId="13"/>
    <cellStyle name="Percent 3" xfId="14"/>
    <cellStyle name="Percent 4" xfId="15"/>
    <cellStyle name="Percent 5"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election activeCell="C3" sqref="C3"/>
    </sheetView>
  </sheetViews>
  <sheetFormatPr defaultRowHeight="14.5" x14ac:dyDescent="0.35"/>
  <cols>
    <col min="1" max="1" width="141.1796875" customWidth="1"/>
  </cols>
  <sheetData>
    <row r="1" spans="1:1" x14ac:dyDescent="0.35">
      <c r="A1" s="86" t="s">
        <v>54</v>
      </c>
    </row>
    <row r="3" spans="1:1" ht="72.5" x14ac:dyDescent="0.35">
      <c r="A3" s="87" t="s">
        <v>55</v>
      </c>
    </row>
    <row r="5" spans="1:1" ht="43.5" x14ac:dyDescent="0.35">
      <c r="A5" s="87" t="s">
        <v>56</v>
      </c>
    </row>
    <row r="7" spans="1:1" ht="58" x14ac:dyDescent="0.35">
      <c r="A7" s="87" t="s">
        <v>57</v>
      </c>
    </row>
    <row r="9" spans="1:1" ht="43.5" x14ac:dyDescent="0.35">
      <c r="A9" s="87" t="s">
        <v>58</v>
      </c>
    </row>
    <row r="11" spans="1:1" ht="29" x14ac:dyDescent="0.35">
      <c r="A11" s="8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04"/>
  <sheetViews>
    <sheetView showGridLines="0" zoomScaleNormal="100" workbookViewId="0"/>
  </sheetViews>
  <sheetFormatPr defaultColWidth="9.08984375" defaultRowHeight="14.5" x14ac:dyDescent="0.35"/>
  <cols>
    <col min="1" max="1" width="13.6328125" style="45" customWidth="1"/>
    <col min="2" max="13" width="13.36328125" style="45" customWidth="1"/>
    <col min="14" max="16384" width="9.08984375" style="45"/>
  </cols>
  <sheetData>
    <row r="1" spans="1:16" ht="15.5" x14ac:dyDescent="0.35">
      <c r="A1" s="1" t="str">
        <f>"ANNUAL STATEMENT FOR THE YEAR 2020 OF THE Berkley Insurance Company FOR "&amp;$P$1&amp;" Segment"</f>
        <v>ANNUAL STATEMENT FOR THE YEAR 2020 OF THE Berkley Insurance Company FOR Reinsurance Liability Segment</v>
      </c>
      <c r="B1" s="2"/>
      <c r="C1" s="2"/>
      <c r="D1" s="2"/>
      <c r="E1" s="2"/>
      <c r="F1" s="2"/>
      <c r="G1" s="2"/>
      <c r="H1" s="2"/>
      <c r="I1" s="2"/>
      <c r="J1" s="2"/>
      <c r="K1" s="2"/>
      <c r="L1" s="2"/>
      <c r="M1" s="2"/>
      <c r="P1" s="45" t="s">
        <v>49</v>
      </c>
    </row>
    <row r="2" spans="1:16" ht="15.5" x14ac:dyDescent="0.35">
      <c r="A2" s="3" t="s">
        <v>50</v>
      </c>
      <c r="B2" s="2"/>
      <c r="C2" s="2"/>
      <c r="D2" s="2"/>
      <c r="E2" s="2"/>
      <c r="F2" s="2"/>
      <c r="G2" s="2"/>
      <c r="H2" s="2"/>
      <c r="I2" s="2"/>
      <c r="J2" s="2"/>
      <c r="K2" s="2"/>
      <c r="L2" s="2"/>
      <c r="M2" s="2"/>
    </row>
    <row r="3" spans="1:16" x14ac:dyDescent="0.35">
      <c r="A3" s="4"/>
      <c r="B3" s="4"/>
      <c r="C3" s="4"/>
      <c r="D3" s="4"/>
      <c r="E3" s="4"/>
      <c r="F3" s="4"/>
      <c r="G3" s="4"/>
      <c r="H3" s="4"/>
      <c r="I3" s="4"/>
      <c r="J3" s="4"/>
      <c r="K3" s="4"/>
      <c r="L3" s="4"/>
      <c r="M3" s="4"/>
    </row>
    <row r="4" spans="1:16" ht="16" thickBot="1" x14ac:dyDescent="0.4">
      <c r="A4" s="44" t="s">
        <v>42</v>
      </c>
      <c r="B4" s="2"/>
      <c r="C4" s="2"/>
      <c r="D4" s="2"/>
      <c r="E4" s="2"/>
      <c r="F4" s="2"/>
      <c r="G4" s="2"/>
      <c r="H4" s="2"/>
      <c r="I4" s="2"/>
      <c r="J4" s="2"/>
      <c r="K4" s="2"/>
      <c r="L4" s="2"/>
      <c r="M4" s="24"/>
    </row>
    <row r="5" spans="1:16" ht="15" thickBot="1" x14ac:dyDescent="0.4">
      <c r="A5" s="70" t="s">
        <v>38</v>
      </c>
      <c r="B5" s="46" t="s">
        <v>0</v>
      </c>
      <c r="C5" s="47"/>
      <c r="D5" s="48"/>
      <c r="E5" s="46" t="s">
        <v>1</v>
      </c>
      <c r="F5" s="47"/>
      <c r="G5" s="47"/>
      <c r="H5" s="47"/>
      <c r="I5" s="47"/>
      <c r="J5" s="47"/>
      <c r="K5" s="47"/>
      <c r="L5" s="48"/>
      <c r="M5" s="5"/>
    </row>
    <row r="6" spans="1:16" x14ac:dyDescent="0.35">
      <c r="A6" s="68"/>
      <c r="B6" s="41">
        <v>1</v>
      </c>
      <c r="C6" s="41">
        <v>2</v>
      </c>
      <c r="D6" s="41">
        <v>3</v>
      </c>
      <c r="E6" s="71" t="s">
        <v>2</v>
      </c>
      <c r="F6" s="72"/>
      <c r="G6" s="75" t="s">
        <v>3</v>
      </c>
      <c r="H6" s="76"/>
      <c r="I6" s="75" t="s">
        <v>4</v>
      </c>
      <c r="J6" s="76"/>
      <c r="K6" s="58">
        <v>10</v>
      </c>
      <c r="L6" s="41">
        <v>11</v>
      </c>
      <c r="M6" s="5"/>
    </row>
    <row r="7" spans="1:16" ht="15" thickBot="1" x14ac:dyDescent="0.4">
      <c r="A7" s="68"/>
      <c r="B7" s="42"/>
      <c r="C7" s="42"/>
      <c r="D7" s="42"/>
      <c r="E7" s="73"/>
      <c r="F7" s="74"/>
      <c r="G7" s="77"/>
      <c r="H7" s="78"/>
      <c r="I7" s="77"/>
      <c r="J7" s="78"/>
      <c r="K7" s="79" t="s">
        <v>5</v>
      </c>
      <c r="L7" s="68" t="s">
        <v>43</v>
      </c>
      <c r="M7" s="5"/>
    </row>
    <row r="8" spans="1:16" x14ac:dyDescent="0.35">
      <c r="A8" s="68"/>
      <c r="B8" s="42"/>
      <c r="C8" s="42"/>
      <c r="D8" s="42"/>
      <c r="E8" s="43">
        <v>4</v>
      </c>
      <c r="F8" s="43">
        <f>E8+1</f>
        <v>5</v>
      </c>
      <c r="G8" s="43">
        <f>F8+1</f>
        <v>6</v>
      </c>
      <c r="H8" s="43">
        <f>G8+1</f>
        <v>7</v>
      </c>
      <c r="I8" s="43">
        <f>H8+1</f>
        <v>8</v>
      </c>
      <c r="J8" s="43">
        <f>I8+1</f>
        <v>9</v>
      </c>
      <c r="K8" s="79"/>
      <c r="L8" s="68"/>
      <c r="M8" s="5"/>
    </row>
    <row r="9" spans="1:16" ht="29.5" thickBot="1" x14ac:dyDescent="0.4">
      <c r="A9" s="69"/>
      <c r="B9" s="51" t="s">
        <v>6</v>
      </c>
      <c r="C9" s="51" t="s">
        <v>7</v>
      </c>
      <c r="D9" s="51" t="s">
        <v>8</v>
      </c>
      <c r="E9" s="51" t="s">
        <v>6</v>
      </c>
      <c r="F9" s="51" t="s">
        <v>7</v>
      </c>
      <c r="G9" s="51" t="s">
        <v>6</v>
      </c>
      <c r="H9" s="51" t="s">
        <v>7</v>
      </c>
      <c r="I9" s="51" t="s">
        <v>6</v>
      </c>
      <c r="J9" s="51" t="s">
        <v>7</v>
      </c>
      <c r="K9" s="80"/>
      <c r="L9" s="69"/>
      <c r="M9" s="6"/>
    </row>
    <row r="10" spans="1:16" x14ac:dyDescent="0.35">
      <c r="A10" s="7" t="s">
        <v>9</v>
      </c>
      <c r="B10" s="61" t="s">
        <v>32</v>
      </c>
      <c r="C10" s="61" t="s">
        <v>32</v>
      </c>
      <c r="D10" s="61" t="s">
        <v>32</v>
      </c>
      <c r="E10" s="9">
        <v>27102</v>
      </c>
      <c r="F10" s="9">
        <v>351</v>
      </c>
      <c r="G10" s="9">
        <v>2049</v>
      </c>
      <c r="H10" s="9">
        <v>338</v>
      </c>
      <c r="I10" s="9">
        <v>1281</v>
      </c>
      <c r="J10" s="9">
        <v>0</v>
      </c>
      <c r="K10" s="9">
        <v>0</v>
      </c>
      <c r="L10" s="8">
        <f>E10-F10+G10-H10+I10-J10</f>
        <v>29743</v>
      </c>
      <c r="M10" s="6"/>
    </row>
    <row r="11" spans="1:16" x14ac:dyDescent="0.35">
      <c r="A11" s="10" t="s">
        <v>40</v>
      </c>
      <c r="B11" s="9">
        <v>206408</v>
      </c>
      <c r="C11" s="9">
        <v>3717</v>
      </c>
      <c r="D11" s="9">
        <f t="shared" ref="D11:D19" si="0">B11-C11</f>
        <v>202691</v>
      </c>
      <c r="E11" s="9">
        <v>107251</v>
      </c>
      <c r="F11" s="9">
        <v>4294</v>
      </c>
      <c r="G11" s="9">
        <v>4230</v>
      </c>
      <c r="H11" s="9">
        <v>12</v>
      </c>
      <c r="I11" s="9">
        <v>2425</v>
      </c>
      <c r="J11" s="9">
        <v>0</v>
      </c>
      <c r="K11" s="9">
        <v>0</v>
      </c>
      <c r="L11" s="9">
        <f t="shared" ref="L11:L20" si="1">E11-F11+G11-H11+I11-J11</f>
        <v>109600</v>
      </c>
      <c r="M11" s="6"/>
    </row>
    <row r="12" spans="1:16" x14ac:dyDescent="0.35">
      <c r="A12" s="10" t="s">
        <v>41</v>
      </c>
      <c r="B12" s="9">
        <v>235085</v>
      </c>
      <c r="C12" s="9">
        <v>5653</v>
      </c>
      <c r="D12" s="9">
        <f t="shared" si="0"/>
        <v>229432</v>
      </c>
      <c r="E12" s="9">
        <v>122429</v>
      </c>
      <c r="F12" s="9">
        <v>5987</v>
      </c>
      <c r="G12" s="9">
        <v>4853</v>
      </c>
      <c r="H12" s="9">
        <v>231</v>
      </c>
      <c r="I12" s="9">
        <v>2797</v>
      </c>
      <c r="J12" s="9">
        <v>0</v>
      </c>
      <c r="K12" s="9">
        <v>0</v>
      </c>
      <c r="L12" s="9">
        <f t="shared" si="1"/>
        <v>123861</v>
      </c>
      <c r="M12" s="6"/>
    </row>
    <row r="13" spans="1:16" x14ac:dyDescent="0.35">
      <c r="A13" s="10" t="s">
        <v>39</v>
      </c>
      <c r="B13" s="9">
        <v>270368</v>
      </c>
      <c r="C13" s="9">
        <v>9434</v>
      </c>
      <c r="D13" s="9">
        <f t="shared" si="0"/>
        <v>260934</v>
      </c>
      <c r="E13" s="9">
        <v>93551</v>
      </c>
      <c r="F13" s="9">
        <v>4671</v>
      </c>
      <c r="G13" s="9">
        <v>5607</v>
      </c>
      <c r="H13" s="9">
        <v>241</v>
      </c>
      <c r="I13" s="9">
        <v>2487</v>
      </c>
      <c r="J13" s="9">
        <v>246</v>
      </c>
      <c r="K13" s="9">
        <v>4</v>
      </c>
      <c r="L13" s="9">
        <f t="shared" si="1"/>
        <v>96487</v>
      </c>
      <c r="M13" s="6"/>
    </row>
    <row r="14" spans="1:16" x14ac:dyDescent="0.35">
      <c r="A14" s="10" t="s">
        <v>29</v>
      </c>
      <c r="B14" s="9">
        <v>278721</v>
      </c>
      <c r="C14" s="9">
        <v>12208</v>
      </c>
      <c r="D14" s="9">
        <f t="shared" si="0"/>
        <v>266513</v>
      </c>
      <c r="E14" s="9">
        <v>133000</v>
      </c>
      <c r="F14" s="9">
        <v>4902</v>
      </c>
      <c r="G14" s="9">
        <v>5520</v>
      </c>
      <c r="H14" s="9">
        <v>13</v>
      </c>
      <c r="I14" s="9">
        <v>2668</v>
      </c>
      <c r="J14" s="9">
        <v>326</v>
      </c>
      <c r="K14" s="9">
        <v>192</v>
      </c>
      <c r="L14" s="9">
        <f t="shared" si="1"/>
        <v>135947</v>
      </c>
      <c r="M14" s="6"/>
    </row>
    <row r="15" spans="1:16" x14ac:dyDescent="0.35">
      <c r="A15" s="10" t="s">
        <v>44</v>
      </c>
      <c r="B15" s="9">
        <v>266112</v>
      </c>
      <c r="C15" s="9">
        <v>11898</v>
      </c>
      <c r="D15" s="9">
        <f t="shared" si="0"/>
        <v>254214</v>
      </c>
      <c r="E15" s="9">
        <v>128652</v>
      </c>
      <c r="F15" s="9">
        <v>12524</v>
      </c>
      <c r="G15" s="9">
        <v>3947</v>
      </c>
      <c r="H15" s="9">
        <v>277</v>
      </c>
      <c r="I15" s="9">
        <v>2087</v>
      </c>
      <c r="J15" s="9">
        <v>38</v>
      </c>
      <c r="K15" s="9">
        <v>3</v>
      </c>
      <c r="L15" s="9">
        <f t="shared" si="1"/>
        <v>121847</v>
      </c>
      <c r="M15" s="6"/>
    </row>
    <row r="16" spans="1:16" x14ac:dyDescent="0.35">
      <c r="A16" s="10" t="s">
        <v>45</v>
      </c>
      <c r="B16" s="9">
        <v>251906</v>
      </c>
      <c r="C16" s="9">
        <v>15101</v>
      </c>
      <c r="D16" s="9">
        <f t="shared" si="0"/>
        <v>236805</v>
      </c>
      <c r="E16" s="9">
        <v>104302</v>
      </c>
      <c r="F16" s="9">
        <v>13145</v>
      </c>
      <c r="G16" s="9">
        <v>3929</v>
      </c>
      <c r="H16" s="9">
        <v>230</v>
      </c>
      <c r="I16" s="9">
        <v>1161</v>
      </c>
      <c r="J16" s="9">
        <v>11</v>
      </c>
      <c r="K16" s="9">
        <v>47</v>
      </c>
      <c r="L16" s="9">
        <f t="shared" si="1"/>
        <v>96006</v>
      </c>
      <c r="M16" s="6"/>
    </row>
    <row r="17" spans="1:13" x14ac:dyDescent="0.35">
      <c r="A17" s="10" t="s">
        <v>46</v>
      </c>
      <c r="B17" s="9">
        <v>241265</v>
      </c>
      <c r="C17" s="9">
        <v>15568</v>
      </c>
      <c r="D17" s="9">
        <f t="shared" si="0"/>
        <v>225697</v>
      </c>
      <c r="E17" s="9">
        <v>71519</v>
      </c>
      <c r="F17" s="9">
        <v>3018</v>
      </c>
      <c r="G17" s="9">
        <v>2037</v>
      </c>
      <c r="H17" s="9">
        <v>103</v>
      </c>
      <c r="I17" s="9">
        <v>1318</v>
      </c>
      <c r="J17" s="9">
        <v>2</v>
      </c>
      <c r="K17" s="9">
        <v>1</v>
      </c>
      <c r="L17" s="9">
        <f t="shared" si="1"/>
        <v>71751</v>
      </c>
      <c r="M17" s="6"/>
    </row>
    <row r="18" spans="1:13" x14ac:dyDescent="0.35">
      <c r="A18" s="10" t="s">
        <v>52</v>
      </c>
      <c r="B18" s="9">
        <v>239325</v>
      </c>
      <c r="C18" s="9">
        <v>13310</v>
      </c>
      <c r="D18" s="9">
        <f t="shared" si="0"/>
        <v>226015</v>
      </c>
      <c r="E18" s="9">
        <v>50548</v>
      </c>
      <c r="F18" s="9">
        <v>1706</v>
      </c>
      <c r="G18" s="9">
        <v>696</v>
      </c>
      <c r="H18" s="9">
        <v>169</v>
      </c>
      <c r="I18" s="9">
        <v>954</v>
      </c>
      <c r="J18" s="9">
        <v>1</v>
      </c>
      <c r="K18" s="9">
        <v>1</v>
      </c>
      <c r="L18" s="9">
        <f t="shared" si="1"/>
        <v>50322</v>
      </c>
      <c r="M18" s="6"/>
    </row>
    <row r="19" spans="1:13" x14ac:dyDescent="0.35">
      <c r="A19" s="10" t="s">
        <v>51</v>
      </c>
      <c r="B19" s="9">
        <v>257389</v>
      </c>
      <c r="C19" s="9">
        <v>12165</v>
      </c>
      <c r="D19" s="9">
        <f t="shared" si="0"/>
        <v>245224</v>
      </c>
      <c r="E19" s="9">
        <v>31157</v>
      </c>
      <c r="F19" s="9">
        <v>12064</v>
      </c>
      <c r="G19" s="9">
        <v>389</v>
      </c>
      <c r="H19" s="9">
        <v>1</v>
      </c>
      <c r="I19" s="9">
        <v>718</v>
      </c>
      <c r="J19" s="9">
        <v>3</v>
      </c>
      <c r="K19" s="9">
        <v>0</v>
      </c>
      <c r="L19" s="9">
        <f t="shared" si="1"/>
        <v>20196</v>
      </c>
      <c r="M19" s="6"/>
    </row>
    <row r="20" spans="1:13" ht="15" thickBot="1" x14ac:dyDescent="0.4">
      <c r="A20" s="11" t="s">
        <v>53</v>
      </c>
      <c r="B20" s="9">
        <v>319611</v>
      </c>
      <c r="C20" s="9">
        <v>14976</v>
      </c>
      <c r="D20" s="9">
        <f t="shared" ref="D20" si="2">B20-C20</f>
        <v>304635</v>
      </c>
      <c r="E20" s="9">
        <v>8009</v>
      </c>
      <c r="F20" s="9">
        <v>21</v>
      </c>
      <c r="G20" s="9">
        <v>27</v>
      </c>
      <c r="H20" s="9">
        <v>0</v>
      </c>
      <c r="I20" s="9">
        <v>571</v>
      </c>
      <c r="J20" s="9">
        <v>0</v>
      </c>
      <c r="K20" s="9">
        <v>0</v>
      </c>
      <c r="L20" s="12">
        <f t="shared" si="1"/>
        <v>8586</v>
      </c>
      <c r="M20" s="6"/>
    </row>
    <row r="21" spans="1:13" ht="15" thickBot="1" x14ac:dyDescent="0.4">
      <c r="A21" s="13" t="s">
        <v>10</v>
      </c>
      <c r="B21" s="62" t="s">
        <v>32</v>
      </c>
      <c r="C21" s="62" t="s">
        <v>32</v>
      </c>
      <c r="D21" s="62" t="s">
        <v>32</v>
      </c>
      <c r="E21" s="14">
        <f>SUM(E10:E20)</f>
        <v>877520</v>
      </c>
      <c r="F21" s="14">
        <f t="shared" ref="F21:L21" si="3">SUM(F10:F20)</f>
        <v>62683</v>
      </c>
      <c r="G21" s="14">
        <f t="shared" si="3"/>
        <v>33284</v>
      </c>
      <c r="H21" s="14">
        <f t="shared" si="3"/>
        <v>1615</v>
      </c>
      <c r="I21" s="14">
        <f t="shared" si="3"/>
        <v>18467</v>
      </c>
      <c r="J21" s="14">
        <f t="shared" si="3"/>
        <v>627</v>
      </c>
      <c r="K21" s="14">
        <f t="shared" si="3"/>
        <v>248</v>
      </c>
      <c r="L21" s="14">
        <f t="shared" si="3"/>
        <v>864346</v>
      </c>
      <c r="M21" s="6"/>
    </row>
    <row r="22" spans="1:13" ht="15" thickBot="1" x14ac:dyDescent="0.4">
      <c r="A22" s="15"/>
      <c r="B22" s="16"/>
      <c r="C22" s="16"/>
      <c r="D22" s="16"/>
      <c r="E22" s="16"/>
      <c r="F22" s="16"/>
      <c r="G22" s="16"/>
      <c r="H22" s="16"/>
      <c r="I22" s="16"/>
      <c r="J22" s="16"/>
      <c r="K22" s="16"/>
      <c r="L22" s="16"/>
      <c r="M22" s="6"/>
    </row>
    <row r="23" spans="1:13" ht="15" thickBot="1" x14ac:dyDescent="0.4">
      <c r="A23" s="17"/>
      <c r="B23" s="46" t="s">
        <v>11</v>
      </c>
      <c r="C23" s="47"/>
      <c r="D23" s="47"/>
      <c r="E23" s="48"/>
      <c r="F23" s="46" t="s">
        <v>12</v>
      </c>
      <c r="G23" s="47"/>
      <c r="H23" s="47"/>
      <c r="I23" s="48"/>
      <c r="J23" s="75" t="s">
        <v>13</v>
      </c>
      <c r="K23" s="76"/>
      <c r="L23" s="40">
        <v>23</v>
      </c>
      <c r="M23" s="59">
        <v>24</v>
      </c>
    </row>
    <row r="24" spans="1:13" ht="15" thickBot="1" x14ac:dyDescent="0.4">
      <c r="A24" s="54"/>
      <c r="B24" s="46" t="s">
        <v>15</v>
      </c>
      <c r="C24" s="48"/>
      <c r="D24" s="46" t="s">
        <v>16</v>
      </c>
      <c r="E24" s="48"/>
      <c r="F24" s="46" t="s">
        <v>15</v>
      </c>
      <c r="G24" s="48"/>
      <c r="H24" s="46" t="s">
        <v>16</v>
      </c>
      <c r="I24" s="48"/>
      <c r="J24" s="77"/>
      <c r="K24" s="78"/>
      <c r="L24" s="79" t="s">
        <v>17</v>
      </c>
      <c r="M24" s="79" t="s">
        <v>14</v>
      </c>
    </row>
    <row r="25" spans="1:13" x14ac:dyDescent="0.35">
      <c r="A25" s="54"/>
      <c r="B25" s="43">
        <v>13</v>
      </c>
      <c r="C25" s="43">
        <f>B25+1</f>
        <v>14</v>
      </c>
      <c r="D25" s="43">
        <f t="shared" ref="D25:K25" si="4">C25+1</f>
        <v>15</v>
      </c>
      <c r="E25" s="43">
        <f t="shared" si="4"/>
        <v>16</v>
      </c>
      <c r="F25" s="43">
        <f t="shared" si="4"/>
        <v>17</v>
      </c>
      <c r="G25" s="43">
        <f t="shared" si="4"/>
        <v>18</v>
      </c>
      <c r="H25" s="43">
        <f t="shared" si="4"/>
        <v>19</v>
      </c>
      <c r="I25" s="43">
        <f t="shared" si="4"/>
        <v>20</v>
      </c>
      <c r="J25" s="43">
        <f t="shared" si="4"/>
        <v>21</v>
      </c>
      <c r="K25" s="43">
        <f t="shared" si="4"/>
        <v>22</v>
      </c>
      <c r="L25" s="79"/>
      <c r="M25" s="79"/>
    </row>
    <row r="26" spans="1:13" ht="29.5" thickBot="1" x14ac:dyDescent="0.4">
      <c r="A26" s="55"/>
      <c r="B26" s="51" t="s">
        <v>6</v>
      </c>
      <c r="C26" s="51" t="s">
        <v>7</v>
      </c>
      <c r="D26" s="51" t="s">
        <v>6</v>
      </c>
      <c r="E26" s="51" t="s">
        <v>7</v>
      </c>
      <c r="F26" s="51" t="s">
        <v>6</v>
      </c>
      <c r="G26" s="51" t="s">
        <v>7</v>
      </c>
      <c r="H26" s="51" t="s">
        <v>6</v>
      </c>
      <c r="I26" s="51" t="s">
        <v>7</v>
      </c>
      <c r="J26" s="51" t="s">
        <v>6</v>
      </c>
      <c r="K26" s="60" t="s">
        <v>7</v>
      </c>
      <c r="L26" s="80"/>
      <c r="M26" s="80"/>
    </row>
    <row r="27" spans="1:13" x14ac:dyDescent="0.35">
      <c r="A27" s="7" t="s">
        <v>9</v>
      </c>
      <c r="B27" s="9">
        <v>259961</v>
      </c>
      <c r="C27" s="9">
        <v>27012</v>
      </c>
      <c r="D27" s="9">
        <v>80391</v>
      </c>
      <c r="E27" s="9">
        <v>20597</v>
      </c>
      <c r="F27" s="9">
        <v>6668</v>
      </c>
      <c r="G27" s="9">
        <v>1940</v>
      </c>
      <c r="H27" s="9">
        <v>1822</v>
      </c>
      <c r="I27" s="9">
        <v>3</v>
      </c>
      <c r="J27" s="9">
        <v>8359</v>
      </c>
      <c r="K27" s="9">
        <v>0</v>
      </c>
      <c r="L27" s="9">
        <v>1204</v>
      </c>
      <c r="M27" s="8">
        <f>B27-C27+D27-E27+F27-G27+H27-I27+J27-K27</f>
        <v>307649</v>
      </c>
    </row>
    <row r="28" spans="1:13" x14ac:dyDescent="0.35">
      <c r="A28" s="10" t="str">
        <f>A11</f>
        <v>2011</v>
      </c>
      <c r="B28" s="9">
        <v>29783</v>
      </c>
      <c r="C28" s="9">
        <v>0</v>
      </c>
      <c r="D28" s="9">
        <v>7319</v>
      </c>
      <c r="E28" s="9">
        <v>124</v>
      </c>
      <c r="F28" s="9">
        <v>186</v>
      </c>
      <c r="G28" s="9">
        <v>0</v>
      </c>
      <c r="H28" s="9">
        <v>99</v>
      </c>
      <c r="I28" s="9">
        <v>14</v>
      </c>
      <c r="J28" s="9">
        <v>876</v>
      </c>
      <c r="K28" s="9">
        <v>0</v>
      </c>
      <c r="L28" s="9">
        <v>0</v>
      </c>
      <c r="M28" s="9">
        <f t="shared" ref="M28:M37" si="5">B28-C28+D28-E28+F28-G28+H28-I28+J28-K28</f>
        <v>38125</v>
      </c>
    </row>
    <row r="29" spans="1:13" x14ac:dyDescent="0.35">
      <c r="A29" s="10" t="str">
        <f t="shared" ref="A29:A37" si="6">A12</f>
        <v>2012</v>
      </c>
      <c r="B29" s="9">
        <v>29686</v>
      </c>
      <c r="C29" s="9">
        <v>22</v>
      </c>
      <c r="D29" s="9">
        <v>7787</v>
      </c>
      <c r="E29" s="9">
        <v>189</v>
      </c>
      <c r="F29" s="9">
        <v>397</v>
      </c>
      <c r="G29" s="9">
        <v>0</v>
      </c>
      <c r="H29" s="9">
        <v>342</v>
      </c>
      <c r="I29" s="9">
        <v>21</v>
      </c>
      <c r="J29" s="9">
        <v>596</v>
      </c>
      <c r="K29" s="9">
        <v>0</v>
      </c>
      <c r="L29" s="9">
        <v>0</v>
      </c>
      <c r="M29" s="9">
        <f t="shared" si="5"/>
        <v>38576</v>
      </c>
    </row>
    <row r="30" spans="1:13" x14ac:dyDescent="0.35">
      <c r="A30" s="10" t="str">
        <f t="shared" si="6"/>
        <v>2013</v>
      </c>
      <c r="B30" s="9">
        <v>24841</v>
      </c>
      <c r="C30" s="9">
        <v>242</v>
      </c>
      <c r="D30" s="9">
        <v>11474</v>
      </c>
      <c r="E30" s="9">
        <v>135</v>
      </c>
      <c r="F30" s="9">
        <v>342</v>
      </c>
      <c r="G30" s="9">
        <v>0</v>
      </c>
      <c r="H30" s="9">
        <v>515</v>
      </c>
      <c r="I30" s="9">
        <v>15</v>
      </c>
      <c r="J30" s="9">
        <v>328</v>
      </c>
      <c r="K30" s="9">
        <v>0</v>
      </c>
      <c r="L30" s="9">
        <v>0</v>
      </c>
      <c r="M30" s="9">
        <f t="shared" si="5"/>
        <v>37108</v>
      </c>
    </row>
    <row r="31" spans="1:13" x14ac:dyDescent="0.35">
      <c r="A31" s="10" t="str">
        <f t="shared" si="6"/>
        <v>2014</v>
      </c>
      <c r="B31" s="9">
        <v>44461</v>
      </c>
      <c r="C31" s="9">
        <v>906</v>
      </c>
      <c r="D31" s="9">
        <v>16759</v>
      </c>
      <c r="E31" s="9">
        <v>813</v>
      </c>
      <c r="F31" s="9">
        <v>935</v>
      </c>
      <c r="G31" s="9">
        <v>0</v>
      </c>
      <c r="H31" s="9">
        <v>1245</v>
      </c>
      <c r="I31" s="9">
        <v>84</v>
      </c>
      <c r="J31" s="9">
        <v>833</v>
      </c>
      <c r="K31" s="9">
        <v>0</v>
      </c>
      <c r="L31" s="9">
        <v>0</v>
      </c>
      <c r="M31" s="9">
        <f t="shared" si="5"/>
        <v>62430</v>
      </c>
    </row>
    <row r="32" spans="1:13" x14ac:dyDescent="0.35">
      <c r="A32" s="10" t="str">
        <f t="shared" si="6"/>
        <v>2015</v>
      </c>
      <c r="B32" s="9">
        <v>60905</v>
      </c>
      <c r="C32" s="9">
        <v>4580</v>
      </c>
      <c r="D32" s="9">
        <v>23654</v>
      </c>
      <c r="E32" s="9">
        <v>220</v>
      </c>
      <c r="F32" s="9">
        <v>1613</v>
      </c>
      <c r="G32" s="9">
        <v>96</v>
      </c>
      <c r="H32" s="9">
        <v>1302</v>
      </c>
      <c r="I32" s="9">
        <v>46</v>
      </c>
      <c r="J32" s="9">
        <v>1178</v>
      </c>
      <c r="K32" s="9">
        <v>0</v>
      </c>
      <c r="L32" s="9">
        <v>0</v>
      </c>
      <c r="M32" s="9">
        <f t="shared" si="5"/>
        <v>83710</v>
      </c>
    </row>
    <row r="33" spans="1:13" x14ac:dyDescent="0.35">
      <c r="A33" s="10" t="str">
        <f t="shared" si="6"/>
        <v>2016</v>
      </c>
      <c r="B33" s="9">
        <v>77368</v>
      </c>
      <c r="C33" s="9">
        <v>6926</v>
      </c>
      <c r="D33" s="9">
        <v>41749</v>
      </c>
      <c r="E33" s="9">
        <v>2896</v>
      </c>
      <c r="F33" s="9">
        <v>1248</v>
      </c>
      <c r="G33" s="9">
        <v>117</v>
      </c>
      <c r="H33" s="9">
        <v>2671</v>
      </c>
      <c r="I33" s="9">
        <v>247</v>
      </c>
      <c r="J33" s="9">
        <v>1686</v>
      </c>
      <c r="K33" s="9">
        <v>0</v>
      </c>
      <c r="L33" s="9">
        <v>0</v>
      </c>
      <c r="M33" s="9">
        <f t="shared" si="5"/>
        <v>114536</v>
      </c>
    </row>
    <row r="34" spans="1:13" x14ac:dyDescent="0.35">
      <c r="A34" s="10" t="str">
        <f t="shared" si="6"/>
        <v>2017</v>
      </c>
      <c r="B34" s="9">
        <v>72168</v>
      </c>
      <c r="C34" s="9">
        <v>7723</v>
      </c>
      <c r="D34" s="9">
        <v>46363</v>
      </c>
      <c r="E34" s="9">
        <v>3736</v>
      </c>
      <c r="F34" s="9">
        <v>1258</v>
      </c>
      <c r="G34" s="9">
        <v>105</v>
      </c>
      <c r="H34" s="9">
        <v>3638</v>
      </c>
      <c r="I34" s="9">
        <v>296</v>
      </c>
      <c r="J34" s="9">
        <v>1683</v>
      </c>
      <c r="K34" s="9">
        <v>0</v>
      </c>
      <c r="L34" s="9">
        <v>0</v>
      </c>
      <c r="M34" s="9">
        <f t="shared" si="5"/>
        <v>113250</v>
      </c>
    </row>
    <row r="35" spans="1:13" x14ac:dyDescent="0.35">
      <c r="A35" s="10" t="str">
        <f t="shared" si="6"/>
        <v>2018</v>
      </c>
      <c r="B35" s="9">
        <v>47821</v>
      </c>
      <c r="C35" s="9">
        <v>1597</v>
      </c>
      <c r="D35" s="9">
        <v>64564</v>
      </c>
      <c r="E35" s="9">
        <v>4680</v>
      </c>
      <c r="F35" s="9">
        <v>1058</v>
      </c>
      <c r="G35" s="9">
        <v>58</v>
      </c>
      <c r="H35" s="9">
        <v>5944</v>
      </c>
      <c r="I35" s="9">
        <v>405</v>
      </c>
      <c r="J35" s="9">
        <v>1778</v>
      </c>
      <c r="K35" s="9">
        <v>0</v>
      </c>
      <c r="L35" s="9">
        <v>0</v>
      </c>
      <c r="M35" s="9">
        <f t="shared" si="5"/>
        <v>114425</v>
      </c>
    </row>
    <row r="36" spans="1:13" x14ac:dyDescent="0.35">
      <c r="A36" s="10" t="str">
        <f t="shared" si="6"/>
        <v>2019</v>
      </c>
      <c r="B36" s="9">
        <v>34860</v>
      </c>
      <c r="C36" s="9">
        <v>237</v>
      </c>
      <c r="D36" s="9">
        <v>82485</v>
      </c>
      <c r="E36" s="9">
        <v>409</v>
      </c>
      <c r="F36" s="9">
        <v>307</v>
      </c>
      <c r="G36" s="9">
        <v>3</v>
      </c>
      <c r="H36" s="9">
        <v>7176</v>
      </c>
      <c r="I36" s="9">
        <v>-44</v>
      </c>
      <c r="J36" s="9">
        <v>1738</v>
      </c>
      <c r="K36" s="9">
        <v>0</v>
      </c>
      <c r="L36" s="9">
        <v>0</v>
      </c>
      <c r="M36" s="9">
        <f t="shared" si="5"/>
        <v>125961</v>
      </c>
    </row>
    <row r="37" spans="1:13" ht="15" thickBot="1" x14ac:dyDescent="0.4">
      <c r="A37" s="11" t="str">
        <f t="shared" si="6"/>
        <v>2020</v>
      </c>
      <c r="B37" s="9">
        <v>14087</v>
      </c>
      <c r="C37" s="9">
        <v>58</v>
      </c>
      <c r="D37" s="9">
        <v>149342</v>
      </c>
      <c r="E37" s="9">
        <v>4878</v>
      </c>
      <c r="F37" s="9">
        <v>75</v>
      </c>
      <c r="G37" s="9"/>
      <c r="H37" s="9">
        <v>16636</v>
      </c>
      <c r="I37" s="9">
        <v>471</v>
      </c>
      <c r="J37" s="9">
        <v>3611</v>
      </c>
      <c r="K37" s="9">
        <v>0</v>
      </c>
      <c r="L37" s="9">
        <v>0</v>
      </c>
      <c r="M37" s="12">
        <f t="shared" si="5"/>
        <v>178344</v>
      </c>
    </row>
    <row r="38" spans="1:13" ht="15" thickBot="1" x14ac:dyDescent="0.4">
      <c r="A38" s="13" t="s">
        <v>10</v>
      </c>
      <c r="B38" s="14">
        <f>SUM(B27:B37)</f>
        <v>695941</v>
      </c>
      <c r="C38" s="14">
        <f t="shared" ref="C38:M38" si="7">SUM(C27:C37)</f>
        <v>49303</v>
      </c>
      <c r="D38" s="14">
        <f t="shared" si="7"/>
        <v>531887</v>
      </c>
      <c r="E38" s="14">
        <f t="shared" si="7"/>
        <v>38677</v>
      </c>
      <c r="F38" s="14">
        <f t="shared" si="7"/>
        <v>14087</v>
      </c>
      <c r="G38" s="14">
        <f t="shared" si="7"/>
        <v>2319</v>
      </c>
      <c r="H38" s="14">
        <f t="shared" si="7"/>
        <v>41390</v>
      </c>
      <c r="I38" s="14">
        <f t="shared" si="7"/>
        <v>1558</v>
      </c>
      <c r="J38" s="14">
        <f t="shared" si="7"/>
        <v>22666</v>
      </c>
      <c r="K38" s="14">
        <f t="shared" si="7"/>
        <v>0</v>
      </c>
      <c r="L38" s="14">
        <f t="shared" si="7"/>
        <v>1204</v>
      </c>
      <c r="M38" s="14">
        <f t="shared" si="7"/>
        <v>1214114</v>
      </c>
    </row>
    <row r="39" spans="1:13" ht="15" thickBot="1" x14ac:dyDescent="0.4">
      <c r="A39" s="5"/>
      <c r="B39" s="6"/>
      <c r="C39" s="6"/>
      <c r="D39" s="6"/>
      <c r="E39" s="6"/>
      <c r="F39" s="6"/>
      <c r="G39" s="6"/>
      <c r="H39" s="6"/>
      <c r="I39" s="6"/>
      <c r="J39" s="5"/>
      <c r="K39" s="6"/>
      <c r="L39" s="6"/>
      <c r="M39" s="4"/>
    </row>
    <row r="40" spans="1:13" x14ac:dyDescent="0.35">
      <c r="A40" s="18"/>
      <c r="B40" s="53"/>
      <c r="C40" s="63"/>
      <c r="D40" s="64"/>
      <c r="E40" s="75" t="s">
        <v>19</v>
      </c>
      <c r="F40" s="81"/>
      <c r="G40" s="76"/>
      <c r="H40" s="53"/>
      <c r="I40" s="63"/>
      <c r="J40" s="59">
        <v>34</v>
      </c>
      <c r="K40" s="75" t="s">
        <v>22</v>
      </c>
      <c r="L40" s="76"/>
      <c r="M40" s="4"/>
    </row>
    <row r="41" spans="1:13" ht="15" thickBot="1" x14ac:dyDescent="0.4">
      <c r="A41" s="54"/>
      <c r="B41" s="65" t="s">
        <v>18</v>
      </c>
      <c r="C41" s="49"/>
      <c r="D41" s="50"/>
      <c r="E41" s="77"/>
      <c r="F41" s="82"/>
      <c r="G41" s="78"/>
      <c r="H41" s="65" t="s">
        <v>20</v>
      </c>
      <c r="I41" s="50"/>
      <c r="J41" s="79" t="s">
        <v>21</v>
      </c>
      <c r="K41" s="77"/>
      <c r="L41" s="78"/>
      <c r="M41" s="4"/>
    </row>
    <row r="42" spans="1:13" x14ac:dyDescent="0.35">
      <c r="A42" s="54"/>
      <c r="B42" s="43">
        <v>26</v>
      </c>
      <c r="C42" s="43">
        <f>B42+1</f>
        <v>27</v>
      </c>
      <c r="D42" s="43">
        <f t="shared" ref="D42:I42" si="8">C42+1</f>
        <v>28</v>
      </c>
      <c r="E42" s="43">
        <f t="shared" si="8"/>
        <v>29</v>
      </c>
      <c r="F42" s="43">
        <f t="shared" si="8"/>
        <v>30</v>
      </c>
      <c r="G42" s="43">
        <f t="shared" si="8"/>
        <v>31</v>
      </c>
      <c r="H42" s="43">
        <f t="shared" si="8"/>
        <v>32</v>
      </c>
      <c r="I42" s="43">
        <f t="shared" si="8"/>
        <v>33</v>
      </c>
      <c r="J42" s="79"/>
      <c r="K42" s="59">
        <v>35</v>
      </c>
      <c r="L42" s="59">
        <v>36</v>
      </c>
      <c r="M42" s="4"/>
    </row>
    <row r="43" spans="1:13" ht="29.5" thickBot="1" x14ac:dyDescent="0.4">
      <c r="A43" s="55"/>
      <c r="B43" s="51" t="s">
        <v>6</v>
      </c>
      <c r="C43" s="51" t="s">
        <v>7</v>
      </c>
      <c r="D43" s="51" t="s">
        <v>8</v>
      </c>
      <c r="E43" s="51" t="s">
        <v>6</v>
      </c>
      <c r="F43" s="51" t="s">
        <v>7</v>
      </c>
      <c r="G43" s="51" t="s">
        <v>8</v>
      </c>
      <c r="H43" s="51" t="s">
        <v>23</v>
      </c>
      <c r="I43" s="51" t="s">
        <v>24</v>
      </c>
      <c r="J43" s="80"/>
      <c r="K43" s="51" t="s">
        <v>11</v>
      </c>
      <c r="L43" s="51" t="s">
        <v>25</v>
      </c>
      <c r="M43" s="4"/>
    </row>
    <row r="44" spans="1:13" x14ac:dyDescent="0.35">
      <c r="A44" s="7" t="s">
        <v>9</v>
      </c>
      <c r="B44" s="61" t="s">
        <v>32</v>
      </c>
      <c r="C44" s="61" t="s">
        <v>32</v>
      </c>
      <c r="D44" s="61" t="s">
        <v>32</v>
      </c>
      <c r="E44" s="61" t="s">
        <v>32</v>
      </c>
      <c r="F44" s="61" t="s">
        <v>32</v>
      </c>
      <c r="G44" s="61" t="s">
        <v>32</v>
      </c>
      <c r="H44" s="9">
        <v>31614</v>
      </c>
      <c r="I44" s="9">
        <v>0</v>
      </c>
      <c r="J44" s="61" t="s">
        <v>32</v>
      </c>
      <c r="K44" s="8">
        <f>B27-C27+D27-E27-H44</f>
        <v>261129</v>
      </c>
      <c r="L44" s="8">
        <f>F27-G27+H27-I27+J27-K27-I44</f>
        <v>14906</v>
      </c>
      <c r="M44" s="4"/>
    </row>
    <row r="45" spans="1:13" x14ac:dyDescent="0.35">
      <c r="A45" s="10" t="str">
        <f>A28</f>
        <v>2011</v>
      </c>
      <c r="B45" s="9">
        <f>E11+G11+I11+B28+D28+F28+H28+J28</f>
        <v>152169</v>
      </c>
      <c r="C45" s="9">
        <f>F11+H11+J11+C28+E28+G28+I28+K28</f>
        <v>4444</v>
      </c>
      <c r="D45" s="9">
        <f>B45-C45</f>
        <v>147725</v>
      </c>
      <c r="E45" s="19">
        <f t="shared" ref="E45:E54" si="9">IFERROR(B45/B11*100,"")</f>
        <v>73.72243323902174</v>
      </c>
      <c r="F45" s="19">
        <f t="shared" ref="F45:F54" si="10">IFERROR(C45/C11*100,"")</f>
        <v>119.55878396556363</v>
      </c>
      <c r="G45" s="19">
        <f t="shared" ref="G45:G54" si="11">IFERROR(D45/D11*100,"")</f>
        <v>72.881874380214214</v>
      </c>
      <c r="H45" s="9">
        <v>5297</v>
      </c>
      <c r="I45" s="9">
        <v>0</v>
      </c>
      <c r="J45" s="22"/>
      <c r="K45" s="9">
        <f t="shared" ref="K45:K54" si="12">B28-C28+D28-E28-H45</f>
        <v>31681</v>
      </c>
      <c r="L45" s="9">
        <f t="shared" ref="L45:L54" si="13">F28-G28+H28-I28+J28-K28-I45</f>
        <v>1147</v>
      </c>
      <c r="M45" s="4"/>
    </row>
    <row r="46" spans="1:13" x14ac:dyDescent="0.35">
      <c r="A46" s="10" t="str">
        <f t="shared" ref="A46:A54" si="14">A29</f>
        <v>2012</v>
      </c>
      <c r="B46" s="9">
        <f t="shared" ref="B46:C54" si="15">E12+G12+I12+B29+D29+F29+H29+J29</f>
        <v>168887</v>
      </c>
      <c r="C46" s="9">
        <f t="shared" si="15"/>
        <v>6450</v>
      </c>
      <c r="D46" s="9">
        <f t="shared" ref="D46:D54" si="16">B46-C46</f>
        <v>162437</v>
      </c>
      <c r="E46" s="19">
        <f t="shared" si="9"/>
        <v>71.840823531913983</v>
      </c>
      <c r="F46" s="19">
        <f t="shared" si="10"/>
        <v>114.09870865027418</v>
      </c>
      <c r="G46" s="19">
        <f t="shared" si="11"/>
        <v>70.7996269047038</v>
      </c>
      <c r="H46" s="9">
        <v>3414</v>
      </c>
      <c r="I46" s="9">
        <v>0</v>
      </c>
      <c r="J46" s="22"/>
      <c r="K46" s="9">
        <f t="shared" si="12"/>
        <v>33848</v>
      </c>
      <c r="L46" s="9">
        <f t="shared" si="13"/>
        <v>1314</v>
      </c>
      <c r="M46" s="4"/>
    </row>
    <row r="47" spans="1:13" x14ac:dyDescent="0.35">
      <c r="A47" s="10" t="str">
        <f t="shared" si="14"/>
        <v>2013</v>
      </c>
      <c r="B47" s="9">
        <f t="shared" si="15"/>
        <v>139145</v>
      </c>
      <c r="C47" s="9">
        <f t="shared" si="15"/>
        <v>5550</v>
      </c>
      <c r="D47" s="9">
        <f t="shared" si="16"/>
        <v>133595</v>
      </c>
      <c r="E47" s="19">
        <f t="shared" si="9"/>
        <v>51.46504024144869</v>
      </c>
      <c r="F47" s="19">
        <f t="shared" si="10"/>
        <v>58.829764680941274</v>
      </c>
      <c r="G47" s="19">
        <f t="shared" si="11"/>
        <v>51.198770570335796</v>
      </c>
      <c r="H47" s="9">
        <v>273</v>
      </c>
      <c r="I47" s="9">
        <v>0</v>
      </c>
      <c r="J47" s="22"/>
      <c r="K47" s="9">
        <f t="shared" si="12"/>
        <v>35665</v>
      </c>
      <c r="L47" s="9">
        <f t="shared" si="13"/>
        <v>1170</v>
      </c>
      <c r="M47" s="4"/>
    </row>
    <row r="48" spans="1:13" x14ac:dyDescent="0.35">
      <c r="A48" s="10" t="str">
        <f t="shared" si="14"/>
        <v>2014</v>
      </c>
      <c r="B48" s="9">
        <f t="shared" si="15"/>
        <v>205421</v>
      </c>
      <c r="C48" s="9">
        <f t="shared" si="15"/>
        <v>7044</v>
      </c>
      <c r="D48" s="9">
        <f t="shared" si="16"/>
        <v>198377</v>
      </c>
      <c r="E48" s="19">
        <f t="shared" si="9"/>
        <v>73.701299866174423</v>
      </c>
      <c r="F48" s="19">
        <f t="shared" si="10"/>
        <v>57.699868938401046</v>
      </c>
      <c r="G48" s="19">
        <f t="shared" si="11"/>
        <v>74.434267746789089</v>
      </c>
      <c r="H48" s="9">
        <v>1061</v>
      </c>
      <c r="I48" s="9">
        <v>0</v>
      </c>
      <c r="J48" s="22"/>
      <c r="K48" s="9">
        <f t="shared" si="12"/>
        <v>58440</v>
      </c>
      <c r="L48" s="9">
        <f t="shared" si="13"/>
        <v>2929</v>
      </c>
      <c r="M48" s="4"/>
    </row>
    <row r="49" spans="1:13" x14ac:dyDescent="0.35">
      <c r="A49" s="10" t="str">
        <f t="shared" si="14"/>
        <v>2015</v>
      </c>
      <c r="B49" s="9">
        <f t="shared" si="15"/>
        <v>223338</v>
      </c>
      <c r="C49" s="9">
        <f t="shared" si="15"/>
        <v>17781</v>
      </c>
      <c r="D49" s="9">
        <f t="shared" si="16"/>
        <v>205557</v>
      </c>
      <c r="E49" s="19">
        <f t="shared" si="9"/>
        <v>83.926316738816737</v>
      </c>
      <c r="F49" s="19">
        <f t="shared" si="10"/>
        <v>149.44528492183559</v>
      </c>
      <c r="G49" s="19">
        <f t="shared" si="11"/>
        <v>80.859826760131227</v>
      </c>
      <c r="H49" s="9">
        <v>139</v>
      </c>
      <c r="I49" s="9">
        <v>0</v>
      </c>
      <c r="J49" s="22"/>
      <c r="K49" s="9">
        <f t="shared" si="12"/>
        <v>79620</v>
      </c>
      <c r="L49" s="9">
        <f t="shared" si="13"/>
        <v>3951</v>
      </c>
      <c r="M49" s="4"/>
    </row>
    <row r="50" spans="1:13" x14ac:dyDescent="0.35">
      <c r="A50" s="10" t="str">
        <f t="shared" si="14"/>
        <v>2016</v>
      </c>
      <c r="B50" s="9">
        <f t="shared" si="15"/>
        <v>234114</v>
      </c>
      <c r="C50" s="9">
        <f t="shared" si="15"/>
        <v>23572</v>
      </c>
      <c r="D50" s="9">
        <f t="shared" si="16"/>
        <v>210542</v>
      </c>
      <c r="E50" s="19">
        <f t="shared" si="9"/>
        <v>92.937047946456218</v>
      </c>
      <c r="F50" s="19">
        <f t="shared" si="10"/>
        <v>156.09562280643667</v>
      </c>
      <c r="G50" s="19">
        <f t="shared" si="11"/>
        <v>88.909440256751338</v>
      </c>
      <c r="H50" s="9">
        <v>964</v>
      </c>
      <c r="I50" s="9">
        <v>0</v>
      </c>
      <c r="J50" s="22"/>
      <c r="K50" s="9">
        <f t="shared" si="12"/>
        <v>108331</v>
      </c>
      <c r="L50" s="9">
        <f t="shared" si="13"/>
        <v>5241</v>
      </c>
      <c r="M50" s="4"/>
    </row>
    <row r="51" spans="1:13" x14ac:dyDescent="0.35">
      <c r="A51" s="10" t="str">
        <f t="shared" si="14"/>
        <v>2017</v>
      </c>
      <c r="B51" s="9">
        <f t="shared" si="15"/>
        <v>199984</v>
      </c>
      <c r="C51" s="9">
        <f t="shared" si="15"/>
        <v>14983</v>
      </c>
      <c r="D51" s="9">
        <f t="shared" si="16"/>
        <v>185001</v>
      </c>
      <c r="E51" s="19">
        <f t="shared" si="9"/>
        <v>82.889768511802373</v>
      </c>
      <c r="F51" s="19">
        <f t="shared" si="10"/>
        <v>96.242291880781096</v>
      </c>
      <c r="G51" s="19">
        <f t="shared" si="11"/>
        <v>81.968745707740908</v>
      </c>
      <c r="H51" s="9">
        <v>237</v>
      </c>
      <c r="I51" s="9">
        <v>0</v>
      </c>
      <c r="J51" s="22"/>
      <c r="K51" s="9">
        <f t="shared" si="12"/>
        <v>106835</v>
      </c>
      <c r="L51" s="9">
        <f t="shared" si="13"/>
        <v>6178</v>
      </c>
      <c r="M51" s="4"/>
    </row>
    <row r="52" spans="1:13" x14ac:dyDescent="0.35">
      <c r="A52" s="10" t="str">
        <f t="shared" si="14"/>
        <v>2018</v>
      </c>
      <c r="B52" s="9">
        <f t="shared" si="15"/>
        <v>173363</v>
      </c>
      <c r="C52" s="9">
        <f t="shared" si="15"/>
        <v>8616</v>
      </c>
      <c r="D52" s="9">
        <f t="shared" si="16"/>
        <v>164747</v>
      </c>
      <c r="E52" s="19">
        <f t="shared" si="9"/>
        <v>72.438316097357145</v>
      </c>
      <c r="F52" s="19">
        <f t="shared" si="10"/>
        <v>64.733283245679942</v>
      </c>
      <c r="G52" s="19">
        <f t="shared" si="11"/>
        <v>72.892064685972173</v>
      </c>
      <c r="H52" s="9">
        <v>97</v>
      </c>
      <c r="I52" s="9">
        <v>0</v>
      </c>
      <c r="J52" s="22"/>
      <c r="K52" s="9">
        <f t="shared" si="12"/>
        <v>106011</v>
      </c>
      <c r="L52" s="9">
        <f t="shared" si="13"/>
        <v>8317</v>
      </c>
      <c r="M52" s="4"/>
    </row>
    <row r="53" spans="1:13" x14ac:dyDescent="0.35">
      <c r="A53" s="10" t="str">
        <f t="shared" si="14"/>
        <v>2019</v>
      </c>
      <c r="B53" s="9">
        <f t="shared" si="15"/>
        <v>158830</v>
      </c>
      <c r="C53" s="9">
        <f t="shared" si="15"/>
        <v>12673</v>
      </c>
      <c r="D53" s="9">
        <f t="shared" si="16"/>
        <v>146157</v>
      </c>
      <c r="E53" s="19">
        <f t="shared" si="9"/>
        <v>61.708153806106715</v>
      </c>
      <c r="F53" s="19">
        <f t="shared" si="10"/>
        <v>104.17591450883683</v>
      </c>
      <c r="G53" s="19">
        <f t="shared" si="11"/>
        <v>59.601425635337492</v>
      </c>
      <c r="H53" s="9">
        <v>128</v>
      </c>
      <c r="I53" s="9">
        <v>0</v>
      </c>
      <c r="J53" s="22"/>
      <c r="K53" s="9">
        <f t="shared" si="12"/>
        <v>116571</v>
      </c>
      <c r="L53" s="9">
        <f t="shared" si="13"/>
        <v>9262</v>
      </c>
      <c r="M53" s="4"/>
    </row>
    <row r="54" spans="1:13" ht="15" thickBot="1" x14ac:dyDescent="0.4">
      <c r="A54" s="11" t="str">
        <f t="shared" si="14"/>
        <v>2020</v>
      </c>
      <c r="B54" s="9">
        <f t="shared" si="15"/>
        <v>192358</v>
      </c>
      <c r="C54" s="9">
        <f t="shared" si="15"/>
        <v>5428</v>
      </c>
      <c r="D54" s="9">
        <f t="shared" si="16"/>
        <v>186930</v>
      </c>
      <c r="E54" s="23">
        <f t="shared" si="9"/>
        <v>60.185037436133307</v>
      </c>
      <c r="F54" s="23">
        <f t="shared" si="10"/>
        <v>36.244658119658119</v>
      </c>
      <c r="G54" s="23">
        <f t="shared" si="11"/>
        <v>61.361957752720464</v>
      </c>
      <c r="H54" s="9">
        <v>248</v>
      </c>
      <c r="I54" s="12">
        <v>0</v>
      </c>
      <c r="J54" s="20"/>
      <c r="K54" s="12">
        <f t="shared" si="12"/>
        <v>158245</v>
      </c>
      <c r="L54" s="12">
        <f t="shared" si="13"/>
        <v>19851</v>
      </c>
      <c r="M54" s="4"/>
    </row>
    <row r="55" spans="1:13" ht="15" thickBot="1" x14ac:dyDescent="0.4">
      <c r="A55" s="13" t="s">
        <v>10</v>
      </c>
      <c r="B55" s="62" t="s">
        <v>32</v>
      </c>
      <c r="C55" s="62" t="s">
        <v>32</v>
      </c>
      <c r="D55" s="62" t="s">
        <v>32</v>
      </c>
      <c r="E55" s="62" t="s">
        <v>32</v>
      </c>
      <c r="F55" s="62" t="s">
        <v>32</v>
      </c>
      <c r="G55" s="62" t="s">
        <v>32</v>
      </c>
      <c r="H55" s="14">
        <f>SUM(H44:H54)</f>
        <v>43472</v>
      </c>
      <c r="I55" s="14">
        <f>SUM(I45:I54)</f>
        <v>0</v>
      </c>
      <c r="J55" s="62" t="s">
        <v>32</v>
      </c>
      <c r="K55" s="14">
        <f>SUM(K44:K54)</f>
        <v>1096376</v>
      </c>
      <c r="L55" s="14">
        <f>SUM(L44:L54)</f>
        <v>74266</v>
      </c>
      <c r="M55" s="4"/>
    </row>
    <row r="57" spans="1:13" ht="16" thickBot="1" x14ac:dyDescent="0.4">
      <c r="A57" s="44" t="s">
        <v>36</v>
      </c>
      <c r="B57" s="2"/>
      <c r="C57" s="2"/>
      <c r="D57" s="2"/>
      <c r="E57" s="2"/>
      <c r="F57" s="2"/>
      <c r="G57" s="2"/>
      <c r="H57" s="2"/>
      <c r="I57" s="2"/>
      <c r="J57" s="2"/>
      <c r="K57" s="2"/>
      <c r="L57" s="2"/>
      <c r="M57" s="2"/>
    </row>
    <row r="58" spans="1:13" ht="15" thickBot="1" x14ac:dyDescent="0.4">
      <c r="A58" s="83" t="s">
        <v>26</v>
      </c>
      <c r="B58" s="25" t="s">
        <v>27</v>
      </c>
      <c r="C58" s="26"/>
      <c r="D58" s="26"/>
      <c r="E58" s="26"/>
      <c r="F58" s="26"/>
      <c r="G58" s="26"/>
      <c r="H58" s="26"/>
      <c r="I58" s="26"/>
      <c r="J58" s="26"/>
      <c r="K58" s="27"/>
      <c r="L58" s="25" t="s">
        <v>28</v>
      </c>
      <c r="M58" s="27"/>
    </row>
    <row r="59" spans="1:13" x14ac:dyDescent="0.35">
      <c r="A59" s="84"/>
      <c r="B59" s="28">
        <v>1</v>
      </c>
      <c r="C59" s="28">
        <v>2</v>
      </c>
      <c r="D59" s="28">
        <v>3</v>
      </c>
      <c r="E59" s="28">
        <v>4</v>
      </c>
      <c r="F59" s="28">
        <v>5</v>
      </c>
      <c r="G59" s="28">
        <v>6</v>
      </c>
      <c r="H59" s="28">
        <v>7</v>
      </c>
      <c r="I59" s="28">
        <v>8</v>
      </c>
      <c r="J59" s="28">
        <v>9</v>
      </c>
      <c r="K59" s="28">
        <v>10</v>
      </c>
      <c r="L59" s="28">
        <v>11</v>
      </c>
      <c r="M59" s="28">
        <v>12</v>
      </c>
    </row>
    <row r="60" spans="1:13" x14ac:dyDescent="0.35">
      <c r="A60" s="85"/>
      <c r="B60" s="29" t="str">
        <f>A62</f>
        <v>2011</v>
      </c>
      <c r="C60" s="29">
        <f>B60+1</f>
        <v>2012</v>
      </c>
      <c r="D60" s="29">
        <f t="shared" ref="D60:K60" si="17">C60+1</f>
        <v>2013</v>
      </c>
      <c r="E60" s="29">
        <f t="shared" si="17"/>
        <v>2014</v>
      </c>
      <c r="F60" s="29">
        <f t="shared" si="17"/>
        <v>2015</v>
      </c>
      <c r="G60" s="29">
        <f t="shared" si="17"/>
        <v>2016</v>
      </c>
      <c r="H60" s="29">
        <f t="shared" si="17"/>
        <v>2017</v>
      </c>
      <c r="I60" s="29">
        <f t="shared" si="17"/>
        <v>2018</v>
      </c>
      <c r="J60" s="29">
        <f t="shared" si="17"/>
        <v>2019</v>
      </c>
      <c r="K60" s="29">
        <f t="shared" si="17"/>
        <v>2020</v>
      </c>
      <c r="L60" s="29" t="s">
        <v>30</v>
      </c>
      <c r="M60" s="29" t="s">
        <v>31</v>
      </c>
    </row>
    <row r="61" spans="1:13" x14ac:dyDescent="0.35">
      <c r="A61" s="30" t="s">
        <v>9</v>
      </c>
      <c r="B61" s="31">
        <v>1155338</v>
      </c>
      <c r="C61" s="31">
        <v>1147735</v>
      </c>
      <c r="D61" s="31">
        <v>1139874</v>
      </c>
      <c r="E61" s="31">
        <v>1135549</v>
      </c>
      <c r="F61" s="31">
        <v>1110218</v>
      </c>
      <c r="G61" s="31">
        <v>1111296</v>
      </c>
      <c r="H61" s="31">
        <v>1120969</v>
      </c>
      <c r="I61" s="31">
        <v>1099510</v>
      </c>
      <c r="J61" s="31">
        <v>1105483</v>
      </c>
      <c r="K61" s="31">
        <v>1110247</v>
      </c>
      <c r="L61" s="32">
        <f>K61-J61</f>
        <v>4764</v>
      </c>
      <c r="M61" s="32">
        <f>K61-I61</f>
        <v>10737</v>
      </c>
    </row>
    <row r="62" spans="1:13" x14ac:dyDescent="0.35">
      <c r="A62" s="10" t="str">
        <f>A45</f>
        <v>2011</v>
      </c>
      <c r="B62" s="31">
        <v>143069</v>
      </c>
      <c r="C62" s="31">
        <v>156598</v>
      </c>
      <c r="D62" s="31">
        <v>147307</v>
      </c>
      <c r="E62" s="31">
        <v>152673</v>
      </c>
      <c r="F62" s="31">
        <v>156215</v>
      </c>
      <c r="G62" s="31">
        <v>156530</v>
      </c>
      <c r="H62" s="31">
        <v>149070</v>
      </c>
      <c r="I62" s="31">
        <v>144035</v>
      </c>
      <c r="J62" s="31">
        <v>148467</v>
      </c>
      <c r="K62" s="31">
        <v>147038</v>
      </c>
      <c r="L62" s="32">
        <f t="shared" ref="L62:L70" si="18">K62-J62</f>
        <v>-1429</v>
      </c>
      <c r="M62" s="32">
        <f t="shared" ref="M62:M69" si="19">K62-I62</f>
        <v>3003</v>
      </c>
    </row>
    <row r="63" spans="1:13" x14ac:dyDescent="0.35">
      <c r="A63" s="10" t="str">
        <f t="shared" ref="A63:A71" si="20">A46</f>
        <v>2012</v>
      </c>
      <c r="B63" s="33" t="s">
        <v>32</v>
      </c>
      <c r="C63" s="31">
        <v>158929</v>
      </c>
      <c r="D63" s="31">
        <v>145597</v>
      </c>
      <c r="E63" s="31">
        <v>148737</v>
      </c>
      <c r="F63" s="31">
        <v>142075</v>
      </c>
      <c r="G63" s="31">
        <v>160654</v>
      </c>
      <c r="H63" s="31">
        <v>165496</v>
      </c>
      <c r="I63" s="31">
        <v>159660</v>
      </c>
      <c r="J63" s="31">
        <v>157293</v>
      </c>
      <c r="K63" s="31">
        <v>160409</v>
      </c>
      <c r="L63" s="32">
        <f t="shared" si="18"/>
        <v>3116</v>
      </c>
      <c r="M63" s="32">
        <f t="shared" si="19"/>
        <v>749</v>
      </c>
    </row>
    <row r="64" spans="1:13" x14ac:dyDescent="0.35">
      <c r="A64" s="10" t="str">
        <f t="shared" si="20"/>
        <v>2013</v>
      </c>
      <c r="B64" s="33" t="s">
        <v>32</v>
      </c>
      <c r="C64" s="33" t="s">
        <v>32</v>
      </c>
      <c r="D64" s="31">
        <v>155777</v>
      </c>
      <c r="E64" s="31">
        <v>142769</v>
      </c>
      <c r="F64" s="31">
        <v>134178</v>
      </c>
      <c r="G64" s="31">
        <v>121941</v>
      </c>
      <c r="H64" s="31">
        <v>132953</v>
      </c>
      <c r="I64" s="31">
        <v>129545</v>
      </c>
      <c r="J64" s="31">
        <v>132405</v>
      </c>
      <c r="K64" s="31">
        <v>131324</v>
      </c>
      <c r="L64" s="32">
        <f t="shared" si="18"/>
        <v>-1081</v>
      </c>
      <c r="M64" s="32">
        <f t="shared" si="19"/>
        <v>1779</v>
      </c>
    </row>
    <row r="65" spans="1:13" x14ac:dyDescent="0.35">
      <c r="A65" s="10" t="str">
        <f t="shared" si="20"/>
        <v>2014</v>
      </c>
      <c r="B65" s="33" t="s">
        <v>32</v>
      </c>
      <c r="C65" s="33" t="s">
        <v>32</v>
      </c>
      <c r="D65" s="33" t="s">
        <v>32</v>
      </c>
      <c r="E65" s="31">
        <v>166020</v>
      </c>
      <c r="F65" s="31">
        <v>171695</v>
      </c>
      <c r="G65" s="31">
        <v>170806</v>
      </c>
      <c r="H65" s="31">
        <v>185615</v>
      </c>
      <c r="I65" s="31">
        <v>185368</v>
      </c>
      <c r="J65" s="31">
        <v>185945</v>
      </c>
      <c r="K65" s="31">
        <v>196051</v>
      </c>
      <c r="L65" s="32">
        <f t="shared" si="18"/>
        <v>10106</v>
      </c>
      <c r="M65" s="32">
        <f t="shared" si="19"/>
        <v>10683</v>
      </c>
    </row>
    <row r="66" spans="1:13" x14ac:dyDescent="0.35">
      <c r="A66" s="10" t="str">
        <f t="shared" si="20"/>
        <v>2015</v>
      </c>
      <c r="B66" s="33" t="s">
        <v>32</v>
      </c>
      <c r="C66" s="33" t="s">
        <v>32</v>
      </c>
      <c r="D66" s="33" t="s">
        <v>32</v>
      </c>
      <c r="E66" s="33" t="s">
        <v>32</v>
      </c>
      <c r="F66" s="31">
        <v>154041</v>
      </c>
      <c r="G66" s="31">
        <v>151602</v>
      </c>
      <c r="H66" s="31">
        <v>159540</v>
      </c>
      <c r="I66" s="31">
        <v>165857</v>
      </c>
      <c r="J66" s="31">
        <v>199262</v>
      </c>
      <c r="K66" s="31">
        <v>202556</v>
      </c>
      <c r="L66" s="32">
        <f t="shared" si="18"/>
        <v>3294</v>
      </c>
      <c r="M66" s="32">
        <f t="shared" si="19"/>
        <v>36699</v>
      </c>
    </row>
    <row r="67" spans="1:13" x14ac:dyDescent="0.35">
      <c r="A67" s="10" t="str">
        <f t="shared" si="20"/>
        <v>2016</v>
      </c>
      <c r="B67" s="33" t="s">
        <v>32</v>
      </c>
      <c r="C67" s="33" t="s">
        <v>32</v>
      </c>
      <c r="D67" s="33" t="s">
        <v>32</v>
      </c>
      <c r="E67" s="33" t="s">
        <v>32</v>
      </c>
      <c r="F67" s="33" t="s">
        <v>32</v>
      </c>
      <c r="G67" s="31">
        <v>143156</v>
      </c>
      <c r="H67" s="31">
        <v>151969</v>
      </c>
      <c r="I67" s="31">
        <v>158277</v>
      </c>
      <c r="J67" s="31">
        <v>177837</v>
      </c>
      <c r="K67" s="31">
        <v>208211</v>
      </c>
      <c r="L67" s="32">
        <f t="shared" si="18"/>
        <v>30374</v>
      </c>
      <c r="M67" s="32">
        <f t="shared" si="19"/>
        <v>49934</v>
      </c>
    </row>
    <row r="68" spans="1:13" x14ac:dyDescent="0.35">
      <c r="A68" s="10" t="str">
        <f t="shared" si="20"/>
        <v>2017</v>
      </c>
      <c r="B68" s="33" t="s">
        <v>32</v>
      </c>
      <c r="C68" s="33" t="s">
        <v>32</v>
      </c>
      <c r="D68" s="33" t="s">
        <v>32</v>
      </c>
      <c r="E68" s="33" t="s">
        <v>32</v>
      </c>
      <c r="F68" s="33" t="s">
        <v>32</v>
      </c>
      <c r="G68" s="33" t="s">
        <v>32</v>
      </c>
      <c r="H68" s="31">
        <v>139466</v>
      </c>
      <c r="I68" s="31">
        <v>146457</v>
      </c>
      <c r="J68" s="31">
        <v>162491</v>
      </c>
      <c r="K68" s="31">
        <v>182343</v>
      </c>
      <c r="L68" s="32">
        <f t="shared" si="18"/>
        <v>19852</v>
      </c>
      <c r="M68" s="32">
        <f t="shared" si="19"/>
        <v>35886</v>
      </c>
    </row>
    <row r="69" spans="1:13" x14ac:dyDescent="0.35">
      <c r="A69" s="10" t="str">
        <f t="shared" si="20"/>
        <v>2018</v>
      </c>
      <c r="B69" s="33" t="s">
        <v>32</v>
      </c>
      <c r="C69" s="33" t="s">
        <v>32</v>
      </c>
      <c r="D69" s="33" t="s">
        <v>32</v>
      </c>
      <c r="E69" s="33" t="s">
        <v>32</v>
      </c>
      <c r="F69" s="33" t="s">
        <v>32</v>
      </c>
      <c r="G69" s="33" t="s">
        <v>32</v>
      </c>
      <c r="H69" s="33" t="s">
        <v>32</v>
      </c>
      <c r="I69" s="31">
        <v>147775</v>
      </c>
      <c r="J69" s="31">
        <v>145996</v>
      </c>
      <c r="K69" s="31">
        <v>162174</v>
      </c>
      <c r="L69" s="32">
        <f t="shared" si="18"/>
        <v>16178</v>
      </c>
      <c r="M69" s="32">
        <f t="shared" si="19"/>
        <v>14399</v>
      </c>
    </row>
    <row r="70" spans="1:13" ht="15" thickBot="1" x14ac:dyDescent="0.4">
      <c r="A70" s="10" t="str">
        <f t="shared" si="20"/>
        <v>2019</v>
      </c>
      <c r="B70" s="34" t="s">
        <v>32</v>
      </c>
      <c r="C70" s="34" t="s">
        <v>32</v>
      </c>
      <c r="D70" s="34" t="s">
        <v>32</v>
      </c>
      <c r="E70" s="34" t="s">
        <v>32</v>
      </c>
      <c r="F70" s="34" t="s">
        <v>32</v>
      </c>
      <c r="G70" s="34" t="s">
        <v>32</v>
      </c>
      <c r="H70" s="34" t="s">
        <v>32</v>
      </c>
      <c r="I70" s="34" t="s">
        <v>32</v>
      </c>
      <c r="J70" s="34">
        <v>140891</v>
      </c>
      <c r="K70" s="31">
        <v>143912</v>
      </c>
      <c r="L70" s="32">
        <f t="shared" si="18"/>
        <v>3021</v>
      </c>
      <c r="M70" s="39" t="s">
        <v>32</v>
      </c>
    </row>
    <row r="71" spans="1:13" ht="15" thickBot="1" x14ac:dyDescent="0.4">
      <c r="A71" s="11" t="str">
        <f t="shared" si="20"/>
        <v>2020</v>
      </c>
      <c r="B71" s="34" t="s">
        <v>32</v>
      </c>
      <c r="C71" s="34" t="s">
        <v>32</v>
      </c>
      <c r="D71" s="34" t="s">
        <v>32</v>
      </c>
      <c r="E71" s="34" t="s">
        <v>32</v>
      </c>
      <c r="F71" s="34" t="s">
        <v>32</v>
      </c>
      <c r="G71" s="34" t="s">
        <v>32</v>
      </c>
      <c r="H71" s="34" t="s">
        <v>32</v>
      </c>
      <c r="I71" s="34" t="s">
        <v>32</v>
      </c>
      <c r="J71" s="34" t="s">
        <v>32</v>
      </c>
      <c r="K71" s="34">
        <v>183136</v>
      </c>
      <c r="L71" s="35" t="s">
        <v>32</v>
      </c>
      <c r="M71" s="35" t="s">
        <v>32</v>
      </c>
    </row>
    <row r="72" spans="1:13" ht="15" thickBot="1" x14ac:dyDescent="0.4">
      <c r="A72" s="36"/>
      <c r="B72" s="4"/>
      <c r="C72" s="4"/>
      <c r="D72" s="4"/>
      <c r="E72" s="4"/>
      <c r="F72" s="4"/>
      <c r="G72" s="4"/>
      <c r="H72" s="4"/>
      <c r="I72" s="4"/>
      <c r="J72" s="4"/>
      <c r="K72" s="24" t="s">
        <v>10</v>
      </c>
      <c r="L72" s="37">
        <f>SUM(L61:L70)</f>
        <v>88195</v>
      </c>
      <c r="M72" s="37">
        <f>SUM(M61:M69)</f>
        <v>163869</v>
      </c>
    </row>
    <row r="73" spans="1:13" x14ac:dyDescent="0.35">
      <c r="A73" s="4"/>
      <c r="B73" s="4"/>
      <c r="C73" s="4"/>
      <c r="D73" s="4"/>
      <c r="E73" s="4"/>
      <c r="F73" s="4"/>
      <c r="G73" s="4"/>
      <c r="H73" s="4"/>
      <c r="I73" s="4"/>
      <c r="J73" s="4"/>
      <c r="K73" s="4"/>
      <c r="L73" s="4"/>
      <c r="M73" s="4"/>
    </row>
    <row r="74" spans="1:13" ht="16" thickBot="1" x14ac:dyDescent="0.4">
      <c r="A74" s="44" t="s">
        <v>33</v>
      </c>
      <c r="B74" s="2"/>
      <c r="C74" s="2"/>
      <c r="D74" s="2"/>
      <c r="E74" s="2"/>
      <c r="F74" s="2"/>
      <c r="G74" s="2"/>
      <c r="H74" s="2"/>
      <c r="I74" s="2"/>
      <c r="J74" s="2"/>
      <c r="K74" s="2"/>
      <c r="L74" s="4"/>
      <c r="M74" s="4"/>
    </row>
    <row r="75" spans="1:13" ht="15" thickBot="1" x14ac:dyDescent="0.4">
      <c r="A75" s="83" t="s">
        <v>26</v>
      </c>
      <c r="B75" s="25" t="s">
        <v>34</v>
      </c>
      <c r="C75" s="26"/>
      <c r="D75" s="26"/>
      <c r="E75" s="26"/>
      <c r="F75" s="26"/>
      <c r="G75" s="26"/>
      <c r="H75" s="26"/>
      <c r="I75" s="26"/>
      <c r="J75" s="26"/>
      <c r="K75" s="27"/>
      <c r="L75" s="4"/>
      <c r="M75" s="56"/>
    </row>
    <row r="76" spans="1:13" x14ac:dyDescent="0.35">
      <c r="A76" s="84"/>
      <c r="B76" s="28">
        <v>1</v>
      </c>
      <c r="C76" s="28">
        <v>2</v>
      </c>
      <c r="D76" s="28">
        <v>3</v>
      </c>
      <c r="E76" s="28">
        <v>4</v>
      </c>
      <c r="F76" s="28">
        <v>5</v>
      </c>
      <c r="G76" s="28">
        <v>6</v>
      </c>
      <c r="H76" s="28">
        <v>7</v>
      </c>
      <c r="I76" s="28">
        <v>8</v>
      </c>
      <c r="J76" s="28">
        <v>9</v>
      </c>
      <c r="K76" s="28">
        <v>10</v>
      </c>
      <c r="L76" s="4"/>
      <c r="M76" s="56"/>
    </row>
    <row r="77" spans="1:13" x14ac:dyDescent="0.35">
      <c r="A77" s="85"/>
      <c r="B77" s="29" t="str">
        <f>A79</f>
        <v>2011</v>
      </c>
      <c r="C77" s="29">
        <f>B77+1</f>
        <v>2012</v>
      </c>
      <c r="D77" s="29">
        <f t="shared" ref="D77:K77" si="21">C77+1</f>
        <v>2013</v>
      </c>
      <c r="E77" s="29">
        <f t="shared" si="21"/>
        <v>2014</v>
      </c>
      <c r="F77" s="29">
        <f t="shared" si="21"/>
        <v>2015</v>
      </c>
      <c r="G77" s="29">
        <f t="shared" si="21"/>
        <v>2016</v>
      </c>
      <c r="H77" s="29">
        <f t="shared" si="21"/>
        <v>2017</v>
      </c>
      <c r="I77" s="29">
        <f t="shared" si="21"/>
        <v>2018</v>
      </c>
      <c r="J77" s="29">
        <f t="shared" si="21"/>
        <v>2019</v>
      </c>
      <c r="K77" s="29">
        <f t="shared" si="21"/>
        <v>2020</v>
      </c>
      <c r="L77" s="4"/>
      <c r="M77" s="56"/>
    </row>
    <row r="78" spans="1:13" x14ac:dyDescent="0.35">
      <c r="A78" s="30" t="s">
        <v>9</v>
      </c>
      <c r="B78" s="33" t="s">
        <v>32</v>
      </c>
      <c r="C78" s="31">
        <v>154304</v>
      </c>
      <c r="D78" s="31">
        <v>282586</v>
      </c>
      <c r="E78" s="31">
        <v>417353</v>
      </c>
      <c r="F78" s="31">
        <v>516293</v>
      </c>
      <c r="G78" s="31">
        <v>597684</v>
      </c>
      <c r="H78" s="31">
        <v>662697</v>
      </c>
      <c r="I78" s="31">
        <v>714380</v>
      </c>
      <c r="J78" s="31">
        <v>756952</v>
      </c>
      <c r="K78" s="31">
        <v>785413</v>
      </c>
      <c r="L78" s="38"/>
      <c r="M78" s="56"/>
    </row>
    <row r="79" spans="1:13" x14ac:dyDescent="0.35">
      <c r="A79" s="10" t="str">
        <f>A62</f>
        <v>2011</v>
      </c>
      <c r="B79" s="31">
        <v>684</v>
      </c>
      <c r="C79" s="31">
        <v>10823</v>
      </c>
      <c r="D79" s="31">
        <v>28399</v>
      </c>
      <c r="E79" s="31">
        <v>50840</v>
      </c>
      <c r="F79" s="31">
        <v>69089</v>
      </c>
      <c r="G79" s="31">
        <v>82570</v>
      </c>
      <c r="H79" s="31">
        <v>87450</v>
      </c>
      <c r="I79" s="31">
        <v>95036</v>
      </c>
      <c r="J79" s="31">
        <v>101651</v>
      </c>
      <c r="K79" s="31">
        <v>107175</v>
      </c>
      <c r="L79" s="21"/>
      <c r="M79" s="56"/>
    </row>
    <row r="80" spans="1:13" x14ac:dyDescent="0.35">
      <c r="A80" s="10" t="str">
        <f t="shared" ref="A80:A88" si="22">A63</f>
        <v>2012</v>
      </c>
      <c r="B80" s="33" t="s">
        <v>32</v>
      </c>
      <c r="C80" s="31">
        <v>2444</v>
      </c>
      <c r="D80" s="31">
        <v>7338</v>
      </c>
      <c r="E80" s="31">
        <v>29543</v>
      </c>
      <c r="F80" s="31">
        <v>45197</v>
      </c>
      <c r="G80" s="31">
        <v>70178</v>
      </c>
      <c r="H80" s="31">
        <v>87074</v>
      </c>
      <c r="I80" s="31">
        <v>97664</v>
      </c>
      <c r="J80" s="31">
        <v>107117</v>
      </c>
      <c r="K80" s="31">
        <v>121063</v>
      </c>
      <c r="L80" s="21"/>
      <c r="M80" s="56"/>
    </row>
    <row r="81" spans="1:13" x14ac:dyDescent="0.35">
      <c r="A81" s="10" t="str">
        <f t="shared" si="22"/>
        <v>2013</v>
      </c>
      <c r="B81" s="33" t="s">
        <v>32</v>
      </c>
      <c r="C81" s="33" t="s">
        <v>32</v>
      </c>
      <c r="D81" s="31">
        <v>910</v>
      </c>
      <c r="E81" s="31">
        <v>9493</v>
      </c>
      <c r="F81" s="31">
        <v>28615</v>
      </c>
      <c r="G81" s="31">
        <v>46166</v>
      </c>
      <c r="H81" s="31">
        <v>62642</v>
      </c>
      <c r="I81" s="31">
        <v>75794</v>
      </c>
      <c r="J81" s="31">
        <v>85823</v>
      </c>
      <c r="K81" s="31">
        <v>94246</v>
      </c>
      <c r="L81" s="21"/>
      <c r="M81" s="56"/>
    </row>
    <row r="82" spans="1:13" x14ac:dyDescent="0.35">
      <c r="A82" s="10" t="str">
        <f t="shared" si="22"/>
        <v>2014</v>
      </c>
      <c r="B82" s="33" t="s">
        <v>32</v>
      </c>
      <c r="C82" s="33" t="s">
        <v>32</v>
      </c>
      <c r="D82" s="33" t="s">
        <v>32</v>
      </c>
      <c r="E82" s="31">
        <v>1988</v>
      </c>
      <c r="F82" s="31">
        <v>21831</v>
      </c>
      <c r="G82" s="31">
        <v>44034</v>
      </c>
      <c r="H82" s="31">
        <v>67772</v>
      </c>
      <c r="I82" s="31">
        <v>96278</v>
      </c>
      <c r="J82" s="31">
        <v>116340</v>
      </c>
      <c r="K82" s="31">
        <v>133605</v>
      </c>
      <c r="L82" s="21"/>
      <c r="M82" s="56"/>
    </row>
    <row r="83" spans="1:13" x14ac:dyDescent="0.35">
      <c r="A83" s="10" t="str">
        <f t="shared" si="22"/>
        <v>2015</v>
      </c>
      <c r="B83" s="33" t="s">
        <v>32</v>
      </c>
      <c r="C83" s="33" t="s">
        <v>32</v>
      </c>
      <c r="D83" s="33" t="s">
        <v>32</v>
      </c>
      <c r="E83" s="33" t="s">
        <v>32</v>
      </c>
      <c r="F83" s="31">
        <v>3658</v>
      </c>
      <c r="G83" s="31">
        <v>22197</v>
      </c>
      <c r="H83" s="31">
        <v>41564</v>
      </c>
      <c r="I83" s="31">
        <v>69357</v>
      </c>
      <c r="J83" s="31">
        <v>103412</v>
      </c>
      <c r="K83" s="31">
        <v>119797</v>
      </c>
      <c r="L83" s="21"/>
      <c r="M83" s="56"/>
    </row>
    <row r="84" spans="1:13" x14ac:dyDescent="0.35">
      <c r="A84" s="10" t="str">
        <f t="shared" si="22"/>
        <v>2016</v>
      </c>
      <c r="B84" s="33" t="s">
        <v>32</v>
      </c>
      <c r="C84" s="33" t="s">
        <v>32</v>
      </c>
      <c r="D84" s="33" t="s">
        <v>32</v>
      </c>
      <c r="E84" s="33" t="s">
        <v>32</v>
      </c>
      <c r="F84" s="33" t="s">
        <v>32</v>
      </c>
      <c r="G84" s="31">
        <v>4763</v>
      </c>
      <c r="H84" s="31">
        <v>27765</v>
      </c>
      <c r="I84" s="31">
        <v>45301</v>
      </c>
      <c r="J84" s="31">
        <v>76993</v>
      </c>
      <c r="K84" s="31">
        <v>94857</v>
      </c>
      <c r="L84" s="21"/>
      <c r="M84" s="56"/>
    </row>
    <row r="85" spans="1:13" x14ac:dyDescent="0.35">
      <c r="A85" s="10" t="str">
        <f t="shared" si="22"/>
        <v>2017</v>
      </c>
      <c r="B85" s="33" t="s">
        <v>32</v>
      </c>
      <c r="C85" s="33" t="s">
        <v>32</v>
      </c>
      <c r="D85" s="33" t="s">
        <v>32</v>
      </c>
      <c r="E85" s="33" t="s">
        <v>32</v>
      </c>
      <c r="F85" s="33" t="s">
        <v>32</v>
      </c>
      <c r="G85" s="33" t="s">
        <v>32</v>
      </c>
      <c r="H85" s="31">
        <v>1980</v>
      </c>
      <c r="I85" s="31">
        <v>16878</v>
      </c>
      <c r="J85" s="31">
        <v>34221</v>
      </c>
      <c r="K85" s="31">
        <v>70434</v>
      </c>
      <c r="L85" s="21"/>
      <c r="M85" s="56"/>
    </row>
    <row r="86" spans="1:13" x14ac:dyDescent="0.35">
      <c r="A86" s="10" t="str">
        <f t="shared" si="22"/>
        <v>2018</v>
      </c>
      <c r="B86" s="33" t="s">
        <v>32</v>
      </c>
      <c r="C86" s="33" t="s">
        <v>32</v>
      </c>
      <c r="D86" s="33" t="s">
        <v>32</v>
      </c>
      <c r="E86" s="33" t="s">
        <v>32</v>
      </c>
      <c r="F86" s="33" t="s">
        <v>32</v>
      </c>
      <c r="G86" s="33" t="s">
        <v>32</v>
      </c>
      <c r="H86" s="33" t="s">
        <v>32</v>
      </c>
      <c r="I86" s="31">
        <v>3781</v>
      </c>
      <c r="J86" s="31">
        <v>29985</v>
      </c>
      <c r="K86" s="31">
        <v>49369</v>
      </c>
      <c r="L86" s="21"/>
      <c r="M86" s="56"/>
    </row>
    <row r="87" spans="1:13" x14ac:dyDescent="0.35">
      <c r="A87" s="10" t="str">
        <f t="shared" si="22"/>
        <v>2019</v>
      </c>
      <c r="B87" s="67" t="s">
        <v>32</v>
      </c>
      <c r="C87" s="67" t="s">
        <v>32</v>
      </c>
      <c r="D87" s="67" t="s">
        <v>32</v>
      </c>
      <c r="E87" s="67" t="s">
        <v>32</v>
      </c>
      <c r="F87" s="67" t="s">
        <v>32</v>
      </c>
      <c r="G87" s="67" t="s">
        <v>32</v>
      </c>
      <c r="H87" s="67" t="s">
        <v>32</v>
      </c>
      <c r="I87" s="67" t="s">
        <v>32</v>
      </c>
      <c r="J87" s="67">
        <v>1889</v>
      </c>
      <c r="K87" s="31">
        <v>19481</v>
      </c>
      <c r="L87" s="21"/>
      <c r="M87" s="56"/>
    </row>
    <row r="88" spans="1:13" ht="15" thickBot="1" x14ac:dyDescent="0.4">
      <c r="A88" s="11" t="str">
        <f t="shared" si="22"/>
        <v>2020</v>
      </c>
      <c r="B88" s="34" t="s">
        <v>32</v>
      </c>
      <c r="C88" s="34" t="s">
        <v>32</v>
      </c>
      <c r="D88" s="34" t="s">
        <v>32</v>
      </c>
      <c r="E88" s="34" t="s">
        <v>32</v>
      </c>
      <c r="F88" s="34" t="s">
        <v>32</v>
      </c>
      <c r="G88" s="34" t="s">
        <v>32</v>
      </c>
      <c r="H88" s="34" t="s">
        <v>32</v>
      </c>
      <c r="I88" s="34" t="s">
        <v>32</v>
      </c>
      <c r="J88" s="34" t="s">
        <v>32</v>
      </c>
      <c r="K88" s="34">
        <v>8015</v>
      </c>
      <c r="L88" s="4"/>
      <c r="M88" s="56"/>
    </row>
    <row r="89" spans="1:13" x14ac:dyDescent="0.35">
      <c r="A89" s="4"/>
      <c r="B89" s="4"/>
      <c r="C89" s="4"/>
      <c r="D89" s="4"/>
      <c r="E89" s="4"/>
      <c r="F89" s="4"/>
      <c r="G89" s="4"/>
      <c r="H89" s="4"/>
      <c r="I89" s="4"/>
      <c r="J89" s="4"/>
      <c r="K89" s="4"/>
      <c r="L89" s="57"/>
      <c r="M89" s="56"/>
    </row>
    <row r="90" spans="1:13" ht="16" thickBot="1" x14ac:dyDescent="0.4">
      <c r="A90" s="44" t="s">
        <v>37</v>
      </c>
      <c r="B90" s="2"/>
      <c r="C90" s="2"/>
      <c r="D90" s="2"/>
      <c r="E90" s="2"/>
      <c r="F90" s="2"/>
      <c r="G90" s="2"/>
      <c r="H90" s="2"/>
      <c r="I90" s="2"/>
      <c r="J90" s="2"/>
      <c r="K90" s="2"/>
      <c r="L90" s="4"/>
      <c r="M90" s="4"/>
    </row>
    <row r="91" spans="1:13" ht="15" thickBot="1" x14ac:dyDescent="0.4">
      <c r="A91" s="83" t="s">
        <v>26</v>
      </c>
      <c r="B91" s="25" t="s">
        <v>35</v>
      </c>
      <c r="C91" s="26"/>
      <c r="D91" s="26"/>
      <c r="E91" s="26"/>
      <c r="F91" s="26"/>
      <c r="G91" s="26"/>
      <c r="H91" s="26"/>
      <c r="I91" s="26"/>
      <c r="J91" s="26"/>
      <c r="K91" s="27"/>
      <c r="L91" s="4"/>
      <c r="M91" s="4"/>
    </row>
    <row r="92" spans="1:13" x14ac:dyDescent="0.35">
      <c r="A92" s="84"/>
      <c r="B92" s="28">
        <v>1</v>
      </c>
      <c r="C92" s="28">
        <v>2</v>
      </c>
      <c r="D92" s="28">
        <v>3</v>
      </c>
      <c r="E92" s="28">
        <v>4</v>
      </c>
      <c r="F92" s="28">
        <v>5</v>
      </c>
      <c r="G92" s="28">
        <v>6</v>
      </c>
      <c r="H92" s="28">
        <v>7</v>
      </c>
      <c r="I92" s="28">
        <v>8</v>
      </c>
      <c r="J92" s="28">
        <v>9</v>
      </c>
      <c r="K92" s="28">
        <v>10</v>
      </c>
      <c r="L92" s="4"/>
      <c r="M92" s="4"/>
    </row>
    <row r="93" spans="1:13" x14ac:dyDescent="0.35">
      <c r="A93" s="85"/>
      <c r="B93" s="29" t="str">
        <f>A95</f>
        <v>2011</v>
      </c>
      <c r="C93" s="29">
        <f>B93+1</f>
        <v>2012</v>
      </c>
      <c r="D93" s="29">
        <f t="shared" ref="D93:K93" si="23">C93+1</f>
        <v>2013</v>
      </c>
      <c r="E93" s="29">
        <f t="shared" si="23"/>
        <v>2014</v>
      </c>
      <c r="F93" s="29">
        <f t="shared" si="23"/>
        <v>2015</v>
      </c>
      <c r="G93" s="29">
        <f t="shared" si="23"/>
        <v>2016</v>
      </c>
      <c r="H93" s="29">
        <f t="shared" si="23"/>
        <v>2017</v>
      </c>
      <c r="I93" s="29">
        <f t="shared" si="23"/>
        <v>2018</v>
      </c>
      <c r="J93" s="29">
        <f t="shared" si="23"/>
        <v>2019</v>
      </c>
      <c r="K93" s="29">
        <f t="shared" si="23"/>
        <v>2020</v>
      </c>
      <c r="L93" s="4"/>
      <c r="M93" s="4"/>
    </row>
    <row r="94" spans="1:13" x14ac:dyDescent="0.35">
      <c r="A94" s="30" t="s">
        <v>9</v>
      </c>
      <c r="B94" s="31">
        <v>606933</v>
      </c>
      <c r="C94" s="31">
        <v>474563</v>
      </c>
      <c r="D94" s="31">
        <v>352519</v>
      </c>
      <c r="E94" s="31">
        <v>272060</v>
      </c>
      <c r="F94" s="31">
        <v>191247</v>
      </c>
      <c r="G94" s="31">
        <v>149184</v>
      </c>
      <c r="H94" s="31">
        <v>121908</v>
      </c>
      <c r="I94" s="31">
        <v>88165</v>
      </c>
      <c r="J94" s="31">
        <v>76690</v>
      </c>
      <c r="K94" s="31">
        <v>69328</v>
      </c>
      <c r="L94" s="4"/>
      <c r="M94" s="4"/>
    </row>
    <row r="95" spans="1:13" x14ac:dyDescent="0.35">
      <c r="A95" s="10" t="str">
        <f>A79</f>
        <v>2011</v>
      </c>
      <c r="B95" s="31">
        <v>125605</v>
      </c>
      <c r="C95" s="31">
        <v>99842</v>
      </c>
      <c r="D95" s="31">
        <v>64731</v>
      </c>
      <c r="E95" s="31">
        <v>50757</v>
      </c>
      <c r="F95" s="31">
        <v>34214</v>
      </c>
      <c r="G95" s="31">
        <v>29340</v>
      </c>
      <c r="H95" s="31">
        <v>20715</v>
      </c>
      <c r="I95" s="31">
        <v>13596</v>
      </c>
      <c r="J95" s="31">
        <v>10026</v>
      </c>
      <c r="K95" s="31">
        <v>8336</v>
      </c>
      <c r="L95" s="4"/>
      <c r="M95" s="4"/>
    </row>
    <row r="96" spans="1:13" x14ac:dyDescent="0.35">
      <c r="A96" s="10" t="str">
        <f t="shared" ref="A96:A104" si="24">A80</f>
        <v>2012</v>
      </c>
      <c r="B96" s="33" t="s">
        <v>32</v>
      </c>
      <c r="C96" s="31">
        <v>139674</v>
      </c>
      <c r="D96" s="31">
        <v>99167</v>
      </c>
      <c r="E96" s="31">
        <v>72903</v>
      </c>
      <c r="F96" s="31">
        <v>46179</v>
      </c>
      <c r="G96" s="31">
        <v>39154</v>
      </c>
      <c r="H96" s="31">
        <v>26159</v>
      </c>
      <c r="I96" s="31">
        <v>16826</v>
      </c>
      <c r="J96" s="31">
        <v>9692</v>
      </c>
      <c r="K96" s="31">
        <v>8691</v>
      </c>
      <c r="L96" s="4"/>
      <c r="M96" s="4"/>
    </row>
    <row r="97" spans="1:13" x14ac:dyDescent="0.35">
      <c r="A97" s="10" t="str">
        <f t="shared" si="24"/>
        <v>2013</v>
      </c>
      <c r="B97" s="33" t="s">
        <v>32</v>
      </c>
      <c r="C97" s="33" t="s">
        <v>32</v>
      </c>
      <c r="D97" s="31">
        <v>136702</v>
      </c>
      <c r="E97" s="31">
        <v>96416</v>
      </c>
      <c r="F97" s="31">
        <v>66267</v>
      </c>
      <c r="G97" s="31">
        <v>39879</v>
      </c>
      <c r="H97" s="31">
        <v>27428</v>
      </c>
      <c r="I97" s="31">
        <v>17956</v>
      </c>
      <c r="J97" s="31">
        <v>15274</v>
      </c>
      <c r="K97" s="31">
        <v>12051</v>
      </c>
      <c r="L97" s="4"/>
      <c r="M97" s="4"/>
    </row>
    <row r="98" spans="1:13" x14ac:dyDescent="0.35">
      <c r="A98" s="10" t="str">
        <f t="shared" si="24"/>
        <v>2014</v>
      </c>
      <c r="B98" s="33" t="s">
        <v>32</v>
      </c>
      <c r="C98" s="33" t="s">
        <v>32</v>
      </c>
      <c r="D98" s="33" t="s">
        <v>32</v>
      </c>
      <c r="E98" s="31">
        <v>143704</v>
      </c>
      <c r="F98" s="31">
        <v>93915</v>
      </c>
      <c r="G98" s="31">
        <v>67323</v>
      </c>
      <c r="H98" s="31">
        <v>43129</v>
      </c>
      <c r="I98" s="31">
        <v>26823</v>
      </c>
      <c r="J98" s="31">
        <v>20679</v>
      </c>
      <c r="K98" s="31">
        <v>17399</v>
      </c>
      <c r="L98" s="4"/>
      <c r="M98" s="4"/>
    </row>
    <row r="99" spans="1:13" x14ac:dyDescent="0.35">
      <c r="A99" s="10" t="str">
        <f t="shared" si="24"/>
        <v>2015</v>
      </c>
      <c r="B99" s="33" t="s">
        <v>32</v>
      </c>
      <c r="C99" s="33" t="s">
        <v>32</v>
      </c>
      <c r="D99" s="33" t="s">
        <v>32</v>
      </c>
      <c r="E99" s="33" t="s">
        <v>32</v>
      </c>
      <c r="F99" s="31">
        <v>123454</v>
      </c>
      <c r="G99" s="31">
        <v>92080</v>
      </c>
      <c r="H99" s="31">
        <v>58125</v>
      </c>
      <c r="I99" s="31">
        <v>34341</v>
      </c>
      <c r="J99" s="31">
        <v>31251</v>
      </c>
      <c r="K99" s="31">
        <v>24918</v>
      </c>
      <c r="L99" s="4"/>
      <c r="M99" s="4"/>
    </row>
    <row r="100" spans="1:13" x14ac:dyDescent="0.35">
      <c r="A100" s="10" t="str">
        <f t="shared" si="24"/>
        <v>2016</v>
      </c>
      <c r="B100" s="33" t="s">
        <v>32</v>
      </c>
      <c r="C100" s="33" t="s">
        <v>32</v>
      </c>
      <c r="D100" s="33" t="s">
        <v>32</v>
      </c>
      <c r="E100" s="33" t="s">
        <v>32</v>
      </c>
      <c r="F100" s="33" t="s">
        <v>32</v>
      </c>
      <c r="G100" s="31">
        <v>118935</v>
      </c>
      <c r="H100" s="31">
        <v>80128</v>
      </c>
      <c r="I100" s="31">
        <v>48091</v>
      </c>
      <c r="J100" s="31">
        <v>43088</v>
      </c>
      <c r="K100" s="31">
        <v>41475</v>
      </c>
      <c r="L100" s="4"/>
      <c r="M100" s="4"/>
    </row>
    <row r="101" spans="1:13" x14ac:dyDescent="0.35">
      <c r="A101" s="10" t="str">
        <f t="shared" si="24"/>
        <v>2017</v>
      </c>
      <c r="B101" s="33" t="s">
        <v>32</v>
      </c>
      <c r="C101" s="33" t="s">
        <v>32</v>
      </c>
      <c r="D101" s="33" t="s">
        <v>32</v>
      </c>
      <c r="E101" s="33" t="s">
        <v>32</v>
      </c>
      <c r="F101" s="33" t="s">
        <v>32</v>
      </c>
      <c r="G101" s="33" t="s">
        <v>32</v>
      </c>
      <c r="H101" s="31">
        <v>111590</v>
      </c>
      <c r="I101" s="31">
        <v>85626</v>
      </c>
      <c r="J101" s="31">
        <v>56834</v>
      </c>
      <c r="K101" s="31">
        <v>46157</v>
      </c>
      <c r="L101" s="4"/>
      <c r="M101" s="4"/>
    </row>
    <row r="102" spans="1:13" x14ac:dyDescent="0.35">
      <c r="A102" s="10" t="str">
        <f t="shared" si="24"/>
        <v>2018</v>
      </c>
      <c r="B102" s="33" t="s">
        <v>32</v>
      </c>
      <c r="C102" s="33" t="s">
        <v>32</v>
      </c>
      <c r="D102" s="33" t="s">
        <v>32</v>
      </c>
      <c r="E102" s="33" t="s">
        <v>32</v>
      </c>
      <c r="F102" s="33" t="s">
        <v>32</v>
      </c>
      <c r="G102" s="33" t="s">
        <v>32</v>
      </c>
      <c r="H102" s="33" t="s">
        <v>32</v>
      </c>
      <c r="I102" s="31">
        <v>127901</v>
      </c>
      <c r="J102" s="31">
        <v>75648</v>
      </c>
      <c r="K102" s="31">
        <v>65581</v>
      </c>
      <c r="L102" s="4"/>
      <c r="M102" s="4"/>
    </row>
    <row r="103" spans="1:13" x14ac:dyDescent="0.35">
      <c r="A103" s="10" t="str">
        <f t="shared" si="24"/>
        <v>2019</v>
      </c>
      <c r="B103" s="33" t="s">
        <v>32</v>
      </c>
      <c r="C103" s="33" t="s">
        <v>32</v>
      </c>
      <c r="D103" s="33" t="s">
        <v>32</v>
      </c>
      <c r="E103" s="33" t="s">
        <v>32</v>
      </c>
      <c r="F103" s="33" t="s">
        <v>32</v>
      </c>
      <c r="G103" s="33" t="s">
        <v>32</v>
      </c>
      <c r="H103" s="33" t="s">
        <v>32</v>
      </c>
      <c r="I103" s="33" t="s">
        <v>32</v>
      </c>
      <c r="J103" s="31">
        <v>121686</v>
      </c>
      <c r="K103" s="31">
        <v>89496</v>
      </c>
      <c r="L103" s="4"/>
      <c r="M103" s="4"/>
    </row>
    <row r="104" spans="1:13" ht="15" thickBot="1" x14ac:dyDescent="0.4">
      <c r="A104" s="11" t="str">
        <f t="shared" si="24"/>
        <v>2020</v>
      </c>
      <c r="B104" s="34" t="s">
        <v>32</v>
      </c>
      <c r="C104" s="34" t="s">
        <v>32</v>
      </c>
      <c r="D104" s="34" t="s">
        <v>32</v>
      </c>
      <c r="E104" s="34" t="s">
        <v>32</v>
      </c>
      <c r="F104" s="34" t="s">
        <v>32</v>
      </c>
      <c r="G104" s="34" t="s">
        <v>32</v>
      </c>
      <c r="H104" s="34" t="s">
        <v>32</v>
      </c>
      <c r="I104" s="34" t="s">
        <v>32</v>
      </c>
      <c r="J104" s="34" t="s">
        <v>32</v>
      </c>
      <c r="K104" s="34">
        <v>161018</v>
      </c>
      <c r="L104" s="4"/>
      <c r="M104" s="4"/>
    </row>
  </sheetData>
  <mergeCells count="15">
    <mergeCell ref="A58:A60"/>
    <mergeCell ref="A75:A77"/>
    <mergeCell ref="A91:A93"/>
    <mergeCell ref="J23:K24"/>
    <mergeCell ref="L24:L26"/>
    <mergeCell ref="M24:M26"/>
    <mergeCell ref="E40:G41"/>
    <mergeCell ref="K40:L41"/>
    <mergeCell ref="J41:J43"/>
    <mergeCell ref="L7:L9"/>
    <mergeCell ref="A5:A9"/>
    <mergeCell ref="E6:F7"/>
    <mergeCell ref="G6:H7"/>
    <mergeCell ref="I6:J7"/>
    <mergeCell ref="K7:K9"/>
  </mergeCells>
  <printOptions horizontalCentered="1"/>
  <pageMargins left="0.5" right="0.5" top="0.25" bottom="0.25" header="0.3" footer="0.3"/>
  <pageSetup scale="64" fitToHeight="4" orientation="landscape" r:id="rId1"/>
  <rowBreaks count="1" manualBreakCount="1">
    <brk id="5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04"/>
  <sheetViews>
    <sheetView showGridLines="0" topLeftCell="A193" zoomScaleNormal="100" workbookViewId="0">
      <selection activeCell="A106" sqref="A106:XFD382"/>
    </sheetView>
  </sheetViews>
  <sheetFormatPr defaultColWidth="9.08984375" defaultRowHeight="14.5" x14ac:dyDescent="0.35"/>
  <cols>
    <col min="1" max="1" width="13.6328125" style="45" customWidth="1"/>
    <col min="2" max="13" width="13.36328125" style="45" customWidth="1"/>
    <col min="14" max="16384" width="9.08984375" style="45"/>
  </cols>
  <sheetData>
    <row r="1" spans="1:16" ht="15.5" x14ac:dyDescent="0.35">
      <c r="A1" s="1" t="str">
        <f>"ANNUAL STATEMENT FOR THE YEAR 2020 OF THE Berkley Insurance Company FOR "&amp;$P$1&amp;" Segment"</f>
        <v>ANNUAL STATEMENT FOR THE YEAR 2020 OF THE Berkley Insurance Company FOR Assumed XS WC Segment</v>
      </c>
      <c r="B1" s="2"/>
      <c r="C1" s="2"/>
      <c r="D1" s="2"/>
      <c r="E1" s="2"/>
      <c r="F1" s="2"/>
      <c r="G1" s="2"/>
      <c r="H1" s="2"/>
      <c r="I1" s="2"/>
      <c r="J1" s="2"/>
      <c r="K1" s="2"/>
      <c r="L1" s="2"/>
      <c r="M1" s="2"/>
      <c r="P1" s="45" t="s">
        <v>48</v>
      </c>
    </row>
    <row r="2" spans="1:16" ht="15.5" x14ac:dyDescent="0.35">
      <c r="A2" s="3" t="s">
        <v>50</v>
      </c>
      <c r="B2" s="2"/>
      <c r="C2" s="2"/>
      <c r="D2" s="2"/>
      <c r="E2" s="2"/>
      <c r="F2" s="2"/>
      <c r="G2" s="2"/>
      <c r="H2" s="2"/>
      <c r="I2" s="2"/>
      <c r="J2" s="2"/>
      <c r="K2" s="2"/>
      <c r="L2" s="2"/>
      <c r="M2" s="2"/>
    </row>
    <row r="3" spans="1:16" x14ac:dyDescent="0.35">
      <c r="A3" s="4"/>
      <c r="B3" s="4"/>
      <c r="C3" s="4"/>
      <c r="D3" s="4"/>
      <c r="E3" s="4"/>
      <c r="F3" s="4"/>
      <c r="G3" s="4"/>
      <c r="H3" s="4"/>
      <c r="I3" s="4"/>
      <c r="J3" s="4"/>
      <c r="K3" s="4"/>
      <c r="L3" s="4"/>
      <c r="M3" s="4"/>
    </row>
    <row r="4" spans="1:16" ht="16" thickBot="1" x14ac:dyDescent="0.4">
      <c r="A4" s="44" t="s">
        <v>42</v>
      </c>
      <c r="B4" s="2"/>
      <c r="C4" s="2"/>
      <c r="D4" s="2"/>
      <c r="E4" s="2"/>
      <c r="F4" s="2"/>
      <c r="G4" s="2"/>
      <c r="H4" s="2"/>
      <c r="I4" s="2"/>
      <c r="J4" s="2"/>
      <c r="K4" s="2"/>
      <c r="L4" s="2"/>
      <c r="M4" s="24"/>
    </row>
    <row r="5" spans="1:16" ht="15" thickBot="1" x14ac:dyDescent="0.4">
      <c r="A5" s="70" t="s">
        <v>38</v>
      </c>
      <c r="B5" s="46" t="s">
        <v>0</v>
      </c>
      <c r="C5" s="47"/>
      <c r="D5" s="48"/>
      <c r="E5" s="46" t="s">
        <v>1</v>
      </c>
      <c r="F5" s="47"/>
      <c r="G5" s="47"/>
      <c r="H5" s="47"/>
      <c r="I5" s="47"/>
      <c r="J5" s="47"/>
      <c r="K5" s="47"/>
      <c r="L5" s="48"/>
      <c r="M5" s="5"/>
    </row>
    <row r="6" spans="1:16" x14ac:dyDescent="0.35">
      <c r="A6" s="68"/>
      <c r="B6" s="41">
        <v>1</v>
      </c>
      <c r="C6" s="41">
        <v>2</v>
      </c>
      <c r="D6" s="41">
        <v>3</v>
      </c>
      <c r="E6" s="71" t="s">
        <v>2</v>
      </c>
      <c r="F6" s="72"/>
      <c r="G6" s="75" t="s">
        <v>3</v>
      </c>
      <c r="H6" s="76"/>
      <c r="I6" s="75" t="s">
        <v>4</v>
      </c>
      <c r="J6" s="76"/>
      <c r="K6" s="58">
        <v>10</v>
      </c>
      <c r="L6" s="41">
        <v>11</v>
      </c>
      <c r="M6" s="5"/>
    </row>
    <row r="7" spans="1:16" ht="15" thickBot="1" x14ac:dyDescent="0.4">
      <c r="A7" s="68"/>
      <c r="B7" s="42"/>
      <c r="C7" s="42"/>
      <c r="D7" s="42"/>
      <c r="E7" s="73"/>
      <c r="F7" s="74"/>
      <c r="G7" s="77"/>
      <c r="H7" s="78"/>
      <c r="I7" s="77"/>
      <c r="J7" s="78"/>
      <c r="K7" s="79" t="s">
        <v>5</v>
      </c>
      <c r="L7" s="68" t="s">
        <v>43</v>
      </c>
      <c r="M7" s="5"/>
    </row>
    <row r="8" spans="1:16" x14ac:dyDescent="0.35">
      <c r="A8" s="68"/>
      <c r="B8" s="42"/>
      <c r="C8" s="42"/>
      <c r="D8" s="42"/>
      <c r="E8" s="43">
        <v>4</v>
      </c>
      <c r="F8" s="43">
        <f>E8+1</f>
        <v>5</v>
      </c>
      <c r="G8" s="43">
        <f>F8+1</f>
        <v>6</v>
      </c>
      <c r="H8" s="43">
        <f>G8+1</f>
        <v>7</v>
      </c>
      <c r="I8" s="43">
        <f>H8+1</f>
        <v>8</v>
      </c>
      <c r="J8" s="43">
        <f>I8+1</f>
        <v>9</v>
      </c>
      <c r="K8" s="79"/>
      <c r="L8" s="68"/>
      <c r="M8" s="5"/>
    </row>
    <row r="9" spans="1:16" ht="29.5" thickBot="1" x14ac:dyDescent="0.4">
      <c r="A9" s="69"/>
      <c r="B9" s="52" t="s">
        <v>6</v>
      </c>
      <c r="C9" s="52" t="s">
        <v>7</v>
      </c>
      <c r="D9" s="52" t="s">
        <v>8</v>
      </c>
      <c r="E9" s="52" t="s">
        <v>6</v>
      </c>
      <c r="F9" s="52" t="s">
        <v>7</v>
      </c>
      <c r="G9" s="52" t="s">
        <v>6</v>
      </c>
      <c r="H9" s="52" t="s">
        <v>7</v>
      </c>
      <c r="I9" s="52" t="s">
        <v>6</v>
      </c>
      <c r="J9" s="52" t="s">
        <v>7</v>
      </c>
      <c r="K9" s="80"/>
      <c r="L9" s="69"/>
      <c r="M9" s="6"/>
    </row>
    <row r="10" spans="1:16" x14ac:dyDescent="0.35">
      <c r="A10" s="7" t="s">
        <v>9</v>
      </c>
      <c r="B10" s="61" t="s">
        <v>32</v>
      </c>
      <c r="C10" s="61" t="s">
        <v>32</v>
      </c>
      <c r="D10" s="61" t="s">
        <v>32</v>
      </c>
      <c r="E10" s="9">
        <v>6712.3122499999999</v>
      </c>
      <c r="F10" s="9">
        <v>260.06551000000002</v>
      </c>
      <c r="G10" s="9">
        <v>9.5768999999999949</v>
      </c>
      <c r="H10" s="9">
        <v>0</v>
      </c>
      <c r="I10" s="9">
        <v>547.92491000000018</v>
      </c>
      <c r="J10" s="9">
        <v>0</v>
      </c>
      <c r="K10" s="9">
        <v>0</v>
      </c>
      <c r="L10" s="8">
        <f>E10-F10+G10-H10+I10-J10</f>
        <v>7009.7485500000003</v>
      </c>
      <c r="M10" s="6"/>
    </row>
    <row r="11" spans="1:16" x14ac:dyDescent="0.35">
      <c r="A11" s="10" t="str">
        <f>'Reins Liab'!A11</f>
        <v>2011</v>
      </c>
      <c r="B11" s="9">
        <v>58768.968629999996</v>
      </c>
      <c r="C11" s="9">
        <v>0</v>
      </c>
      <c r="D11" s="9">
        <v>63642.175750000002</v>
      </c>
      <c r="E11" s="9">
        <v>16704.55157</v>
      </c>
      <c r="F11" s="9">
        <v>0</v>
      </c>
      <c r="G11" s="9">
        <v>9.6120000000000001</v>
      </c>
      <c r="H11" s="9">
        <v>0</v>
      </c>
      <c r="I11" s="9">
        <v>918.97885999999994</v>
      </c>
      <c r="J11" s="9">
        <v>0</v>
      </c>
      <c r="K11" s="9">
        <v>0</v>
      </c>
      <c r="L11" s="9">
        <f t="shared" ref="L11:L20" si="0">E11-F11+G11-H11+I11-J11</f>
        <v>17633.14243</v>
      </c>
      <c r="M11" s="6"/>
    </row>
    <row r="12" spans="1:16" x14ac:dyDescent="0.35">
      <c r="A12" s="10" t="str">
        <f>'Reins Liab'!A12</f>
        <v>2012</v>
      </c>
      <c r="B12" s="9">
        <v>37101.344749999997</v>
      </c>
      <c r="C12" s="9">
        <v>0</v>
      </c>
      <c r="D12" s="9">
        <v>58768.968629999996</v>
      </c>
      <c r="E12" s="9">
        <v>17469.342850000001</v>
      </c>
      <c r="F12" s="9">
        <v>0</v>
      </c>
      <c r="G12" s="9">
        <v>7.55</v>
      </c>
      <c r="H12" s="9">
        <v>0</v>
      </c>
      <c r="I12" s="9">
        <v>633.30994999999996</v>
      </c>
      <c r="J12" s="9">
        <v>0</v>
      </c>
      <c r="K12" s="9">
        <v>0</v>
      </c>
      <c r="L12" s="9">
        <f t="shared" si="0"/>
        <v>18110.202799999999</v>
      </c>
      <c r="M12" s="6"/>
    </row>
    <row r="13" spans="1:16" x14ac:dyDescent="0.35">
      <c r="A13" s="10" t="str">
        <f>'Reins Liab'!A13</f>
        <v>2013</v>
      </c>
      <c r="B13" s="9">
        <v>11704.825269999999</v>
      </c>
      <c r="C13" s="9">
        <v>0</v>
      </c>
      <c r="D13" s="9">
        <v>37101.344749999997</v>
      </c>
      <c r="E13" s="9">
        <v>0</v>
      </c>
      <c r="F13" s="9">
        <v>0</v>
      </c>
      <c r="G13" s="9">
        <v>0.32500000000000001</v>
      </c>
      <c r="H13" s="9">
        <v>0</v>
      </c>
      <c r="I13" s="9">
        <v>22.765999999999998</v>
      </c>
      <c r="J13" s="9">
        <v>0</v>
      </c>
      <c r="K13" s="9">
        <v>0</v>
      </c>
      <c r="L13" s="9">
        <f t="shared" si="0"/>
        <v>23.090999999999998</v>
      </c>
      <c r="M13" s="6"/>
    </row>
    <row r="14" spans="1:16" x14ac:dyDescent="0.35">
      <c r="A14" s="10" t="str">
        <f>'Reins Liab'!A14</f>
        <v>2014</v>
      </c>
      <c r="B14" s="9">
        <v>10711.99739</v>
      </c>
      <c r="C14" s="9">
        <v>0</v>
      </c>
      <c r="D14" s="9">
        <v>11704.825269999999</v>
      </c>
      <c r="E14" s="9">
        <v>1451.6518799999999</v>
      </c>
      <c r="F14" s="9">
        <v>0</v>
      </c>
      <c r="G14" s="9">
        <v>2.4</v>
      </c>
      <c r="H14" s="9">
        <v>0</v>
      </c>
      <c r="I14" s="9">
        <v>210.24370000000002</v>
      </c>
      <c r="J14" s="9">
        <v>0</v>
      </c>
      <c r="K14" s="9">
        <v>0</v>
      </c>
      <c r="L14" s="9">
        <f t="shared" si="0"/>
        <v>1664.29558</v>
      </c>
      <c r="M14" s="6"/>
    </row>
    <row r="15" spans="1:16" x14ac:dyDescent="0.35">
      <c r="A15" s="10" t="str">
        <f>'Reins Liab'!A15</f>
        <v>2015</v>
      </c>
      <c r="B15" s="9">
        <v>7568.3045300000003</v>
      </c>
      <c r="C15" s="9">
        <v>0</v>
      </c>
      <c r="D15" s="9">
        <v>10711.99739</v>
      </c>
      <c r="E15" s="9">
        <v>1457.4380000000001</v>
      </c>
      <c r="F15" s="9">
        <v>0</v>
      </c>
      <c r="G15" s="9">
        <v>0.32500000000000001</v>
      </c>
      <c r="H15" s="9">
        <v>0</v>
      </c>
      <c r="I15" s="9">
        <v>18.06663</v>
      </c>
      <c r="J15" s="9">
        <v>0</v>
      </c>
      <c r="K15" s="9">
        <v>0</v>
      </c>
      <c r="L15" s="9">
        <f t="shared" si="0"/>
        <v>1475.8296300000002</v>
      </c>
      <c r="M15" s="6"/>
    </row>
    <row r="16" spans="1:16" x14ac:dyDescent="0.35">
      <c r="A16" s="10" t="str">
        <f>'Reins Liab'!A16</f>
        <v>2016</v>
      </c>
      <c r="B16" s="9">
        <v>5538.8455300000005</v>
      </c>
      <c r="C16" s="9">
        <v>0</v>
      </c>
      <c r="D16" s="9">
        <v>7568.3045300000003</v>
      </c>
      <c r="E16" s="9">
        <v>0</v>
      </c>
      <c r="F16" s="9">
        <v>0</v>
      </c>
      <c r="G16" s="9">
        <v>0.32500000000000001</v>
      </c>
      <c r="H16" s="9">
        <v>0</v>
      </c>
      <c r="I16" s="9">
        <v>40.619819999999997</v>
      </c>
      <c r="J16" s="9">
        <v>0</v>
      </c>
      <c r="K16" s="9">
        <v>0</v>
      </c>
      <c r="L16" s="9">
        <f t="shared" si="0"/>
        <v>40.94482</v>
      </c>
      <c r="M16" s="6"/>
    </row>
    <row r="17" spans="1:13" x14ac:dyDescent="0.35">
      <c r="A17" s="10" t="str">
        <f>'Reins Liab'!A17</f>
        <v>2017</v>
      </c>
      <c r="B17" s="9">
        <v>5067.7940699999999</v>
      </c>
      <c r="C17" s="9">
        <v>-0.10654000000000001</v>
      </c>
      <c r="D17" s="9">
        <v>5538.8455300000005</v>
      </c>
      <c r="E17" s="9">
        <v>0</v>
      </c>
      <c r="F17" s="9">
        <v>0</v>
      </c>
      <c r="G17" s="9">
        <v>0</v>
      </c>
      <c r="H17" s="9">
        <v>0</v>
      </c>
      <c r="I17" s="9">
        <v>23.246849999999998</v>
      </c>
      <c r="J17" s="9">
        <v>0</v>
      </c>
      <c r="K17" s="9">
        <v>0</v>
      </c>
      <c r="L17" s="9">
        <f t="shared" si="0"/>
        <v>23.246849999999998</v>
      </c>
      <c r="M17" s="6"/>
    </row>
    <row r="18" spans="1:13" x14ac:dyDescent="0.35">
      <c r="A18" s="10" t="str">
        <f>'Reins Liab'!A18</f>
        <v>2018</v>
      </c>
      <c r="B18" s="9">
        <v>3207.9347900000002</v>
      </c>
      <c r="C18" s="9">
        <v>0</v>
      </c>
      <c r="D18" s="9">
        <v>5057.8833099999993</v>
      </c>
      <c r="E18" s="9">
        <v>0</v>
      </c>
      <c r="F18" s="9">
        <v>0</v>
      </c>
      <c r="G18" s="9">
        <v>0</v>
      </c>
      <c r="H18" s="9">
        <v>0</v>
      </c>
      <c r="I18" s="9">
        <v>49.482949999999995</v>
      </c>
      <c r="J18" s="9">
        <v>0</v>
      </c>
      <c r="K18" s="9">
        <v>0</v>
      </c>
      <c r="L18" s="9">
        <f t="shared" si="0"/>
        <v>49.482949999999995</v>
      </c>
      <c r="M18" s="6"/>
    </row>
    <row r="19" spans="1:13" x14ac:dyDescent="0.35">
      <c r="A19" s="10" t="str">
        <f>'Reins Liab'!A19</f>
        <v>2019</v>
      </c>
      <c r="B19" s="9">
        <v>3431.8719599999999</v>
      </c>
      <c r="C19" s="9">
        <v>0</v>
      </c>
      <c r="D19" s="9">
        <v>3206.25738</v>
      </c>
      <c r="E19" s="9">
        <v>0</v>
      </c>
      <c r="F19" s="9">
        <v>0</v>
      </c>
      <c r="G19" s="9">
        <v>0</v>
      </c>
      <c r="H19" s="9">
        <v>0</v>
      </c>
      <c r="I19" s="9">
        <v>216.69292000000002</v>
      </c>
      <c r="J19" s="9">
        <v>0</v>
      </c>
      <c r="K19" s="9">
        <v>0</v>
      </c>
      <c r="L19" s="9">
        <f t="shared" si="0"/>
        <v>216.69292000000002</v>
      </c>
      <c r="M19" s="6"/>
    </row>
    <row r="20" spans="1:13" ht="15" thickBot="1" x14ac:dyDescent="0.4">
      <c r="A20" s="11" t="str">
        <f>'Reins Liab'!A20</f>
        <v>2020</v>
      </c>
      <c r="B20" s="9">
        <v>4439.7071399999995</v>
      </c>
      <c r="C20" s="9">
        <v>0</v>
      </c>
      <c r="D20" s="9">
        <v>3390.1224200000001</v>
      </c>
      <c r="E20" s="9">
        <v>0</v>
      </c>
      <c r="F20" s="9">
        <v>0</v>
      </c>
      <c r="G20" s="9">
        <v>0</v>
      </c>
      <c r="H20" s="9">
        <v>0</v>
      </c>
      <c r="I20" s="9">
        <v>252.16965999999999</v>
      </c>
      <c r="J20" s="9">
        <v>0</v>
      </c>
      <c r="K20" s="9">
        <v>0</v>
      </c>
      <c r="L20" s="12">
        <f t="shared" si="0"/>
        <v>252.16965999999999</v>
      </c>
      <c r="M20" s="6"/>
    </row>
    <row r="21" spans="1:13" ht="15" thickBot="1" x14ac:dyDescent="0.4">
      <c r="A21" s="13" t="s">
        <v>10</v>
      </c>
      <c r="B21" s="62" t="s">
        <v>32</v>
      </c>
      <c r="C21" s="62" t="s">
        <v>32</v>
      </c>
      <c r="D21" s="62" t="s">
        <v>32</v>
      </c>
      <c r="E21" s="14">
        <f>SUM(E10:E20)</f>
        <v>43795.296549999999</v>
      </c>
      <c r="F21" s="14">
        <f t="shared" ref="F21:L21" si="1">SUM(F10:F20)</f>
        <v>260.06551000000002</v>
      </c>
      <c r="G21" s="14">
        <f t="shared" si="1"/>
        <v>30.113899999999994</v>
      </c>
      <c r="H21" s="14">
        <f t="shared" si="1"/>
        <v>0</v>
      </c>
      <c r="I21" s="14">
        <f t="shared" si="1"/>
        <v>2933.50225</v>
      </c>
      <c r="J21" s="14">
        <f t="shared" si="1"/>
        <v>0</v>
      </c>
      <c r="K21" s="14">
        <f t="shared" si="1"/>
        <v>0</v>
      </c>
      <c r="L21" s="14">
        <f t="shared" si="1"/>
        <v>46498.847189999993</v>
      </c>
      <c r="M21" s="6"/>
    </row>
    <row r="22" spans="1:13" ht="15" thickBot="1" x14ac:dyDescent="0.4">
      <c r="A22" s="15"/>
      <c r="B22" s="16"/>
      <c r="C22" s="16"/>
      <c r="D22" s="16"/>
      <c r="E22" s="16"/>
      <c r="F22" s="16"/>
      <c r="G22" s="16"/>
      <c r="H22" s="16"/>
      <c r="I22" s="16"/>
      <c r="J22" s="16"/>
      <c r="K22" s="16"/>
      <c r="L22" s="16"/>
      <c r="M22" s="6"/>
    </row>
    <row r="23" spans="1:13" ht="15" thickBot="1" x14ac:dyDescent="0.4">
      <c r="A23" s="17"/>
      <c r="B23" s="46" t="s">
        <v>11</v>
      </c>
      <c r="C23" s="47"/>
      <c r="D23" s="47"/>
      <c r="E23" s="48"/>
      <c r="F23" s="46" t="s">
        <v>12</v>
      </c>
      <c r="G23" s="47"/>
      <c r="H23" s="47"/>
      <c r="I23" s="48"/>
      <c r="J23" s="75" t="s">
        <v>13</v>
      </c>
      <c r="K23" s="76"/>
      <c r="L23" s="40">
        <v>23</v>
      </c>
      <c r="M23" s="59">
        <v>24</v>
      </c>
    </row>
    <row r="24" spans="1:13" ht="15" thickBot="1" x14ac:dyDescent="0.4">
      <c r="A24" s="54"/>
      <c r="B24" s="46" t="s">
        <v>15</v>
      </c>
      <c r="C24" s="48"/>
      <c r="D24" s="46" t="s">
        <v>16</v>
      </c>
      <c r="E24" s="48"/>
      <c r="F24" s="46" t="s">
        <v>15</v>
      </c>
      <c r="G24" s="48"/>
      <c r="H24" s="46" t="s">
        <v>16</v>
      </c>
      <c r="I24" s="48"/>
      <c r="J24" s="77"/>
      <c r="K24" s="78"/>
      <c r="L24" s="79" t="s">
        <v>17</v>
      </c>
      <c r="M24" s="79" t="s">
        <v>14</v>
      </c>
    </row>
    <row r="25" spans="1:13" x14ac:dyDescent="0.35">
      <c r="A25" s="54"/>
      <c r="B25" s="43">
        <v>13</v>
      </c>
      <c r="C25" s="43">
        <f>B25+1</f>
        <v>14</v>
      </c>
      <c r="D25" s="43">
        <f t="shared" ref="D25:K25" si="2">C25+1</f>
        <v>15</v>
      </c>
      <c r="E25" s="43">
        <f t="shared" si="2"/>
        <v>16</v>
      </c>
      <c r="F25" s="43">
        <f t="shared" si="2"/>
        <v>17</v>
      </c>
      <c r="G25" s="43">
        <f t="shared" si="2"/>
        <v>18</v>
      </c>
      <c r="H25" s="43">
        <f t="shared" si="2"/>
        <v>19</v>
      </c>
      <c r="I25" s="43">
        <f t="shared" si="2"/>
        <v>20</v>
      </c>
      <c r="J25" s="43">
        <f t="shared" si="2"/>
        <v>21</v>
      </c>
      <c r="K25" s="43">
        <f t="shared" si="2"/>
        <v>22</v>
      </c>
      <c r="L25" s="79"/>
      <c r="M25" s="79"/>
    </row>
    <row r="26" spans="1:13" ht="29.5" thickBot="1" x14ac:dyDescent="0.4">
      <c r="A26" s="55"/>
      <c r="B26" s="52" t="s">
        <v>6</v>
      </c>
      <c r="C26" s="52" t="s">
        <v>7</v>
      </c>
      <c r="D26" s="52" t="s">
        <v>6</v>
      </c>
      <c r="E26" s="52" t="s">
        <v>7</v>
      </c>
      <c r="F26" s="52" t="s">
        <v>6</v>
      </c>
      <c r="G26" s="52" t="s">
        <v>7</v>
      </c>
      <c r="H26" s="52" t="s">
        <v>6</v>
      </c>
      <c r="I26" s="52" t="s">
        <v>7</v>
      </c>
      <c r="J26" s="52" t="s">
        <v>6</v>
      </c>
      <c r="K26" s="60" t="s">
        <v>7</v>
      </c>
      <c r="L26" s="80"/>
      <c r="M26" s="80"/>
    </row>
    <row r="27" spans="1:13" x14ac:dyDescent="0.35">
      <c r="A27" s="7" t="s">
        <v>9</v>
      </c>
      <c r="B27" s="9">
        <v>131023.80940000001</v>
      </c>
      <c r="C27" s="9">
        <v>17170.150949999999</v>
      </c>
      <c r="D27" s="9">
        <v>35943.697930000002</v>
      </c>
      <c r="E27" s="9">
        <v>1949.3400799999999</v>
      </c>
      <c r="F27" s="9">
        <v>9.4749999999999996</v>
      </c>
      <c r="G27" s="9">
        <v>0.38927999999999996</v>
      </c>
      <c r="H27" s="9">
        <v>0</v>
      </c>
      <c r="I27" s="9">
        <v>0</v>
      </c>
      <c r="J27" s="9">
        <v>5428.9912399999994</v>
      </c>
      <c r="K27" s="9">
        <v>0</v>
      </c>
      <c r="L27" s="9">
        <v>0</v>
      </c>
      <c r="M27" s="8">
        <f>B27-C27+D27-E27+F27-G27+H27-I27+J27-K27</f>
        <v>153286.09326000002</v>
      </c>
    </row>
    <row r="28" spans="1:13" x14ac:dyDescent="0.35">
      <c r="A28" s="10" t="str">
        <f>A11</f>
        <v>2011</v>
      </c>
      <c r="B28" s="9">
        <v>23162.834599999998</v>
      </c>
      <c r="C28" s="9">
        <v>0</v>
      </c>
      <c r="D28" s="9">
        <v>5701.6361699999998</v>
      </c>
      <c r="E28" s="9">
        <v>0</v>
      </c>
      <c r="F28" s="9">
        <v>3.1749999999999998</v>
      </c>
      <c r="G28" s="9">
        <v>0</v>
      </c>
      <c r="H28" s="9">
        <v>0</v>
      </c>
      <c r="I28" s="9">
        <v>0</v>
      </c>
      <c r="J28" s="9">
        <v>783.15950999999995</v>
      </c>
      <c r="K28" s="9">
        <v>0</v>
      </c>
      <c r="L28" s="9">
        <v>0</v>
      </c>
      <c r="M28" s="9">
        <f t="shared" ref="M28:M37" si="3">B28-C28+D28-E28+F28-G28+H28-I28+J28-K28</f>
        <v>29650.80528</v>
      </c>
    </row>
    <row r="29" spans="1:13" x14ac:dyDescent="0.35">
      <c r="A29" s="10" t="str">
        <f t="shared" ref="A29:A37" si="4">A12</f>
        <v>2012</v>
      </c>
      <c r="B29" s="9">
        <v>13203.879209999999</v>
      </c>
      <c r="C29" s="9">
        <v>0</v>
      </c>
      <c r="D29" s="9">
        <v>4058.7370599999999</v>
      </c>
      <c r="E29" s="9">
        <v>0</v>
      </c>
      <c r="F29" s="9">
        <v>1</v>
      </c>
      <c r="G29" s="9">
        <v>0</v>
      </c>
      <c r="H29" s="9">
        <v>0</v>
      </c>
      <c r="I29" s="9">
        <v>0</v>
      </c>
      <c r="J29" s="9">
        <v>389.60358000000002</v>
      </c>
      <c r="K29" s="9">
        <v>0</v>
      </c>
      <c r="L29" s="9">
        <v>0</v>
      </c>
      <c r="M29" s="9">
        <f t="shared" si="3"/>
        <v>17653.219849999998</v>
      </c>
    </row>
    <row r="30" spans="1:13" x14ac:dyDescent="0.35">
      <c r="A30" s="10" t="str">
        <f t="shared" si="4"/>
        <v>2013</v>
      </c>
      <c r="B30" s="9">
        <v>790.58483000000012</v>
      </c>
      <c r="C30" s="9">
        <v>0</v>
      </c>
      <c r="D30" s="9">
        <v>1084.6777099999999</v>
      </c>
      <c r="E30" s="9">
        <v>0</v>
      </c>
      <c r="F30" s="9">
        <v>0</v>
      </c>
      <c r="G30" s="9">
        <v>0</v>
      </c>
      <c r="H30" s="9">
        <v>0</v>
      </c>
      <c r="I30" s="9">
        <v>0</v>
      </c>
      <c r="J30" s="9">
        <v>86.791029999999992</v>
      </c>
      <c r="K30" s="9">
        <v>0</v>
      </c>
      <c r="L30" s="9">
        <v>0</v>
      </c>
      <c r="M30" s="9">
        <f t="shared" si="3"/>
        <v>1962.0535700000003</v>
      </c>
    </row>
    <row r="31" spans="1:13" x14ac:dyDescent="0.35">
      <c r="A31" s="10" t="str">
        <f t="shared" si="4"/>
        <v>2014</v>
      </c>
      <c r="B31" s="9">
        <v>4826.9031599999989</v>
      </c>
      <c r="C31" s="9">
        <v>0</v>
      </c>
      <c r="D31" s="9">
        <v>1468.9559999999999</v>
      </c>
      <c r="E31" s="9">
        <v>0</v>
      </c>
      <c r="F31" s="9">
        <v>0</v>
      </c>
      <c r="G31" s="9">
        <v>0</v>
      </c>
      <c r="H31" s="9">
        <v>0</v>
      </c>
      <c r="I31" s="9">
        <v>0</v>
      </c>
      <c r="J31" s="9">
        <v>215.72902999999999</v>
      </c>
      <c r="K31" s="9">
        <v>0</v>
      </c>
      <c r="L31" s="9">
        <v>0</v>
      </c>
      <c r="M31" s="9">
        <f t="shared" si="3"/>
        <v>6511.5881899999995</v>
      </c>
    </row>
    <row r="32" spans="1:13" x14ac:dyDescent="0.35">
      <c r="A32" s="10" t="str">
        <f t="shared" si="4"/>
        <v>2015</v>
      </c>
      <c r="B32" s="9">
        <v>0</v>
      </c>
      <c r="C32" s="9">
        <v>0</v>
      </c>
      <c r="D32" s="9">
        <v>1116.06456</v>
      </c>
      <c r="E32" s="9">
        <v>0</v>
      </c>
      <c r="F32" s="9">
        <v>0</v>
      </c>
      <c r="G32" s="9">
        <v>0</v>
      </c>
      <c r="H32" s="9">
        <v>0</v>
      </c>
      <c r="I32" s="9">
        <v>0</v>
      </c>
      <c r="J32" s="9">
        <v>58.532919999999997</v>
      </c>
      <c r="K32" s="9">
        <v>0</v>
      </c>
      <c r="L32" s="9">
        <v>0</v>
      </c>
      <c r="M32" s="9">
        <f t="shared" si="3"/>
        <v>1174.5974800000001</v>
      </c>
    </row>
    <row r="33" spans="1:13" x14ac:dyDescent="0.35">
      <c r="A33" s="10" t="str">
        <f t="shared" si="4"/>
        <v>2016</v>
      </c>
      <c r="B33" s="9">
        <v>3894.0422600000002</v>
      </c>
      <c r="C33" s="9">
        <v>0</v>
      </c>
      <c r="D33" s="9">
        <v>975.48141999999996</v>
      </c>
      <c r="E33" s="9">
        <v>0</v>
      </c>
      <c r="F33" s="9">
        <v>0</v>
      </c>
      <c r="G33" s="9">
        <v>0</v>
      </c>
      <c r="H33" s="9">
        <v>0</v>
      </c>
      <c r="I33" s="9">
        <v>0</v>
      </c>
      <c r="J33" s="9">
        <v>150.93545999999998</v>
      </c>
      <c r="K33" s="9">
        <v>0</v>
      </c>
      <c r="L33" s="9">
        <v>0</v>
      </c>
      <c r="M33" s="9">
        <f t="shared" si="3"/>
        <v>5020.4591399999999</v>
      </c>
    </row>
    <row r="34" spans="1:13" x14ac:dyDescent="0.35">
      <c r="A34" s="10" t="str">
        <f t="shared" si="4"/>
        <v>2017</v>
      </c>
      <c r="B34" s="9">
        <v>848.05714999999998</v>
      </c>
      <c r="C34" s="9">
        <v>0</v>
      </c>
      <c r="D34" s="9">
        <v>910.07171000000005</v>
      </c>
      <c r="E34" s="9">
        <v>0</v>
      </c>
      <c r="F34" s="9">
        <v>0</v>
      </c>
      <c r="G34" s="9">
        <v>0</v>
      </c>
      <c r="H34" s="9">
        <v>0</v>
      </c>
      <c r="I34" s="9">
        <v>0</v>
      </c>
      <c r="J34" s="9">
        <v>88.193960000000004</v>
      </c>
      <c r="K34" s="9">
        <v>0</v>
      </c>
      <c r="L34" s="9">
        <v>0</v>
      </c>
      <c r="M34" s="9">
        <f t="shared" si="3"/>
        <v>1846.3228200000001</v>
      </c>
    </row>
    <row r="35" spans="1:13" x14ac:dyDescent="0.35">
      <c r="A35" s="10" t="str">
        <f t="shared" si="4"/>
        <v>2018</v>
      </c>
      <c r="B35" s="9">
        <v>0</v>
      </c>
      <c r="C35" s="9">
        <v>0</v>
      </c>
      <c r="D35" s="9">
        <v>742.048</v>
      </c>
      <c r="E35" s="9">
        <v>0</v>
      </c>
      <c r="F35" s="9">
        <v>0</v>
      </c>
      <c r="G35" s="9">
        <v>0</v>
      </c>
      <c r="H35" s="9">
        <v>0</v>
      </c>
      <c r="I35" s="9">
        <v>0</v>
      </c>
      <c r="J35" s="9">
        <v>42.39678</v>
      </c>
      <c r="K35" s="9">
        <v>0</v>
      </c>
      <c r="L35" s="9">
        <v>0</v>
      </c>
      <c r="M35" s="9">
        <f t="shared" si="3"/>
        <v>784.44478000000004</v>
      </c>
    </row>
    <row r="36" spans="1:13" x14ac:dyDescent="0.35">
      <c r="A36" s="10" t="str">
        <f t="shared" si="4"/>
        <v>2019</v>
      </c>
      <c r="B36" s="9">
        <v>30.527540000000002</v>
      </c>
      <c r="C36" s="9">
        <v>0</v>
      </c>
      <c r="D36" s="9">
        <v>912.08970999999997</v>
      </c>
      <c r="E36" s="9">
        <v>0</v>
      </c>
      <c r="F36" s="9">
        <v>0</v>
      </c>
      <c r="G36" s="9">
        <v>0</v>
      </c>
      <c r="H36" s="9">
        <v>0</v>
      </c>
      <c r="I36" s="9">
        <v>0</v>
      </c>
      <c r="J36" s="9">
        <v>50.538930000000001</v>
      </c>
      <c r="K36" s="9">
        <v>0</v>
      </c>
      <c r="L36" s="9">
        <v>0</v>
      </c>
      <c r="M36" s="9">
        <f t="shared" si="3"/>
        <v>993.15618000000006</v>
      </c>
    </row>
    <row r="37" spans="1:13" ht="15" thickBot="1" x14ac:dyDescent="0.4">
      <c r="A37" s="11" t="str">
        <f t="shared" si="4"/>
        <v>2020</v>
      </c>
      <c r="B37" s="9">
        <v>0</v>
      </c>
      <c r="C37" s="9">
        <v>0</v>
      </c>
      <c r="D37" s="9">
        <v>1578.1672100000001</v>
      </c>
      <c r="E37" s="9">
        <v>0</v>
      </c>
      <c r="F37" s="9">
        <v>0</v>
      </c>
      <c r="G37" s="9">
        <v>0</v>
      </c>
      <c r="H37" s="9">
        <v>0</v>
      </c>
      <c r="I37" s="9">
        <v>0</v>
      </c>
      <c r="J37" s="9">
        <v>400.74234000000001</v>
      </c>
      <c r="K37" s="9">
        <v>0</v>
      </c>
      <c r="L37" s="9">
        <v>0</v>
      </c>
      <c r="M37" s="12">
        <f t="shared" si="3"/>
        <v>1978.9095500000001</v>
      </c>
    </row>
    <row r="38" spans="1:13" ht="15" thickBot="1" x14ac:dyDescent="0.4">
      <c r="A38" s="13" t="s">
        <v>10</v>
      </c>
      <c r="B38" s="14">
        <f>SUM(B27:B37)</f>
        <v>177780.63815000001</v>
      </c>
      <c r="C38" s="14">
        <f t="shared" ref="C38:M38" si="5">SUM(C27:C37)</f>
        <v>17170.150949999999</v>
      </c>
      <c r="D38" s="14">
        <f t="shared" si="5"/>
        <v>54491.627479999988</v>
      </c>
      <c r="E38" s="14">
        <f t="shared" si="5"/>
        <v>1949.3400799999999</v>
      </c>
      <c r="F38" s="14">
        <f t="shared" si="5"/>
        <v>13.649999999999999</v>
      </c>
      <c r="G38" s="14">
        <f t="shared" si="5"/>
        <v>0.38927999999999996</v>
      </c>
      <c r="H38" s="14">
        <f t="shared" si="5"/>
        <v>0</v>
      </c>
      <c r="I38" s="14">
        <f t="shared" si="5"/>
        <v>0</v>
      </c>
      <c r="J38" s="14">
        <f t="shared" si="5"/>
        <v>7695.6147799999981</v>
      </c>
      <c r="K38" s="14">
        <f t="shared" si="5"/>
        <v>0</v>
      </c>
      <c r="L38" s="14">
        <f t="shared" si="5"/>
        <v>0</v>
      </c>
      <c r="M38" s="14">
        <f t="shared" si="5"/>
        <v>220861.6501</v>
      </c>
    </row>
    <row r="39" spans="1:13" ht="15" thickBot="1" x14ac:dyDescent="0.4">
      <c r="A39" s="5"/>
      <c r="B39" s="6"/>
      <c r="C39" s="6"/>
      <c r="D39" s="6"/>
      <c r="E39" s="6"/>
      <c r="F39" s="6"/>
      <c r="G39" s="6"/>
      <c r="H39" s="6"/>
      <c r="I39" s="6"/>
      <c r="J39" s="5"/>
      <c r="K39" s="6"/>
      <c r="L39" s="6"/>
      <c r="M39" s="21"/>
    </row>
    <row r="40" spans="1:13" x14ac:dyDescent="0.35">
      <c r="A40" s="18"/>
      <c r="B40" s="53"/>
      <c r="C40" s="63"/>
      <c r="D40" s="64"/>
      <c r="E40" s="75" t="s">
        <v>19</v>
      </c>
      <c r="F40" s="81"/>
      <c r="G40" s="76"/>
      <c r="H40" s="53"/>
      <c r="I40" s="63"/>
      <c r="J40" s="59">
        <v>34</v>
      </c>
      <c r="K40" s="75" t="s">
        <v>22</v>
      </c>
      <c r="L40" s="76"/>
      <c r="M40" s="4"/>
    </row>
    <row r="41" spans="1:13" ht="15" thickBot="1" x14ac:dyDescent="0.4">
      <c r="A41" s="54"/>
      <c r="B41" s="65" t="s">
        <v>18</v>
      </c>
      <c r="C41" s="49"/>
      <c r="D41" s="50"/>
      <c r="E41" s="77"/>
      <c r="F41" s="82"/>
      <c r="G41" s="78"/>
      <c r="H41" s="65" t="s">
        <v>20</v>
      </c>
      <c r="I41" s="50"/>
      <c r="J41" s="79" t="s">
        <v>21</v>
      </c>
      <c r="K41" s="77"/>
      <c r="L41" s="78"/>
      <c r="M41" s="4"/>
    </row>
    <row r="42" spans="1:13" x14ac:dyDescent="0.35">
      <c r="A42" s="54"/>
      <c r="B42" s="43">
        <v>26</v>
      </c>
      <c r="C42" s="43">
        <f>B42+1</f>
        <v>27</v>
      </c>
      <c r="D42" s="43">
        <f t="shared" ref="D42:I42" si="6">C42+1</f>
        <v>28</v>
      </c>
      <c r="E42" s="43">
        <f t="shared" si="6"/>
        <v>29</v>
      </c>
      <c r="F42" s="43">
        <f t="shared" si="6"/>
        <v>30</v>
      </c>
      <c r="G42" s="43">
        <f t="shared" si="6"/>
        <v>31</v>
      </c>
      <c r="H42" s="43">
        <f t="shared" si="6"/>
        <v>32</v>
      </c>
      <c r="I42" s="43">
        <f t="shared" si="6"/>
        <v>33</v>
      </c>
      <c r="J42" s="79"/>
      <c r="K42" s="59">
        <v>35</v>
      </c>
      <c r="L42" s="59">
        <v>36</v>
      </c>
      <c r="M42" s="4"/>
    </row>
    <row r="43" spans="1:13" ht="29.5" thickBot="1" x14ac:dyDescent="0.4">
      <c r="A43" s="55"/>
      <c r="B43" s="52" t="s">
        <v>6</v>
      </c>
      <c r="C43" s="52" t="s">
        <v>7</v>
      </c>
      <c r="D43" s="52" t="s">
        <v>8</v>
      </c>
      <c r="E43" s="52" t="s">
        <v>6</v>
      </c>
      <c r="F43" s="52" t="s">
        <v>7</v>
      </c>
      <c r="G43" s="52" t="s">
        <v>8</v>
      </c>
      <c r="H43" s="52" t="s">
        <v>23</v>
      </c>
      <c r="I43" s="52" t="s">
        <v>24</v>
      </c>
      <c r="J43" s="80"/>
      <c r="K43" s="52" t="s">
        <v>11</v>
      </c>
      <c r="L43" s="52" t="s">
        <v>25</v>
      </c>
      <c r="M43" s="4"/>
    </row>
    <row r="44" spans="1:13" x14ac:dyDescent="0.35">
      <c r="A44" s="7" t="s">
        <v>9</v>
      </c>
      <c r="B44" s="61" t="s">
        <v>32</v>
      </c>
      <c r="C44" s="61" t="s">
        <v>32</v>
      </c>
      <c r="D44" s="61" t="s">
        <v>32</v>
      </c>
      <c r="E44" s="61" t="s">
        <v>32</v>
      </c>
      <c r="F44" s="61" t="s">
        <v>32</v>
      </c>
      <c r="G44" s="61" t="s">
        <v>32</v>
      </c>
      <c r="H44" s="9">
        <v>21923.168740000001</v>
      </c>
      <c r="I44" s="9"/>
      <c r="J44" s="61" t="s">
        <v>32</v>
      </c>
      <c r="K44" s="8">
        <f>B27-C27+D27-E27-H44</f>
        <v>125924.84756000002</v>
      </c>
      <c r="L44" s="8">
        <f>F27-G27+H27-I27+J27-K27-I44</f>
        <v>5438.0769599999994</v>
      </c>
      <c r="M44" s="4"/>
    </row>
    <row r="45" spans="1:13" x14ac:dyDescent="0.35">
      <c r="A45" s="10" t="str">
        <f>A28</f>
        <v>2011</v>
      </c>
      <c r="B45" s="9">
        <f>E11+G11+I11+B28+D28+F28+H28+J28</f>
        <v>47283.947709999993</v>
      </c>
      <c r="C45" s="9">
        <f>F11+H11+J11+C28+E28+G28+I28+K28</f>
        <v>0</v>
      </c>
      <c r="D45" s="9">
        <f>B45-C45</f>
        <v>47283.947709999993</v>
      </c>
      <c r="E45" s="19">
        <f>IFERROR(B45/B11*100,"")</f>
        <v>80.457337966388593</v>
      </c>
      <c r="F45" s="19" t="str">
        <f>IFERROR(C45/C11*100,"")</f>
        <v/>
      </c>
      <c r="G45" s="19">
        <f>IFERROR(D45/D11*100,"")</f>
        <v>74.296560657733309</v>
      </c>
      <c r="H45" s="9">
        <v>5290.3773300000003</v>
      </c>
      <c r="I45" s="9"/>
      <c r="J45" s="22"/>
      <c r="K45" s="9">
        <f t="shared" ref="K45:K54" si="7">B28-C28+D28-E28-H45</f>
        <v>23574.093440000001</v>
      </c>
      <c r="L45" s="9">
        <f t="shared" ref="L45:L54" si="8">F28-G28+H28-I28+J28-K28-I45</f>
        <v>786.33450999999991</v>
      </c>
      <c r="M45" s="4"/>
    </row>
    <row r="46" spans="1:13" x14ac:dyDescent="0.35">
      <c r="A46" s="10" t="str">
        <f t="shared" ref="A46:A54" si="9">A29</f>
        <v>2012</v>
      </c>
      <c r="B46" s="9">
        <f t="shared" ref="B46:C54" si="10">E12+G12+I12+B29+D29+F29+H29+J29</f>
        <v>35763.42265</v>
      </c>
      <c r="C46" s="9">
        <f t="shared" si="10"/>
        <v>0</v>
      </c>
      <c r="D46" s="9">
        <f t="shared" ref="D46:D54" si="11">B46-C46</f>
        <v>35763.42265</v>
      </c>
      <c r="E46" s="19">
        <f t="shared" ref="E46:G54" si="12">IFERROR(B46/B12*100,"")</f>
        <v>96.393871680351978</v>
      </c>
      <c r="F46" s="19" t="str">
        <f t="shared" si="12"/>
        <v/>
      </c>
      <c r="G46" s="19">
        <f t="shared" si="12"/>
        <v>60.854262859640727</v>
      </c>
      <c r="H46" s="9">
        <v>3408.2192</v>
      </c>
      <c r="I46" s="9"/>
      <c r="J46" s="22"/>
      <c r="K46" s="9">
        <f t="shared" si="7"/>
        <v>13854.397069999999</v>
      </c>
      <c r="L46" s="9">
        <f t="shared" si="8"/>
        <v>390.60358000000002</v>
      </c>
      <c r="M46" s="4"/>
    </row>
    <row r="47" spans="1:13" x14ac:dyDescent="0.35">
      <c r="A47" s="10" t="str">
        <f t="shared" si="9"/>
        <v>2013</v>
      </c>
      <c r="B47" s="9">
        <f t="shared" si="10"/>
        <v>1985.1445700000002</v>
      </c>
      <c r="C47" s="9">
        <f t="shared" si="10"/>
        <v>0</v>
      </c>
      <c r="D47" s="9">
        <f t="shared" si="11"/>
        <v>1985.1445700000002</v>
      </c>
      <c r="E47" s="19">
        <f t="shared" si="12"/>
        <v>16.960053005558454</v>
      </c>
      <c r="F47" s="19" t="str">
        <f t="shared" si="12"/>
        <v/>
      </c>
      <c r="G47" s="19">
        <f t="shared" si="12"/>
        <v>5.3506000479942184</v>
      </c>
      <c r="H47" s="9">
        <v>273.41210999999998</v>
      </c>
      <c r="I47" s="9"/>
      <c r="J47" s="22"/>
      <c r="K47" s="9">
        <f t="shared" si="7"/>
        <v>1601.8504300000002</v>
      </c>
      <c r="L47" s="9">
        <f t="shared" si="8"/>
        <v>86.791029999999992</v>
      </c>
      <c r="M47" s="4"/>
    </row>
    <row r="48" spans="1:13" x14ac:dyDescent="0.35">
      <c r="A48" s="10" t="str">
        <f t="shared" si="9"/>
        <v>2014</v>
      </c>
      <c r="B48" s="9">
        <f t="shared" si="10"/>
        <v>8175.8837699999995</v>
      </c>
      <c r="C48" s="9">
        <f t="shared" si="10"/>
        <v>0</v>
      </c>
      <c r="D48" s="9">
        <f t="shared" si="11"/>
        <v>8175.8837699999995</v>
      </c>
      <c r="E48" s="19">
        <f t="shared" si="12"/>
        <v>76.324549683259391</v>
      </c>
      <c r="F48" s="19" t="str">
        <f t="shared" si="12"/>
        <v/>
      </c>
      <c r="G48" s="19">
        <f t="shared" si="12"/>
        <v>69.85054096411983</v>
      </c>
      <c r="H48" s="9">
        <v>1060.9100000000001</v>
      </c>
      <c r="I48" s="9"/>
      <c r="J48" s="22"/>
      <c r="K48" s="9">
        <f t="shared" si="7"/>
        <v>5234.9491599999992</v>
      </c>
      <c r="L48" s="9">
        <f t="shared" si="8"/>
        <v>215.72902999999999</v>
      </c>
      <c r="M48" s="4"/>
    </row>
    <row r="49" spans="1:13" x14ac:dyDescent="0.35">
      <c r="A49" s="10" t="str">
        <f t="shared" si="9"/>
        <v>2015</v>
      </c>
      <c r="B49" s="9">
        <f t="shared" si="10"/>
        <v>2650.4271100000001</v>
      </c>
      <c r="C49" s="9">
        <f t="shared" si="10"/>
        <v>0</v>
      </c>
      <c r="D49" s="9">
        <f t="shared" si="11"/>
        <v>2650.4271100000001</v>
      </c>
      <c r="E49" s="19">
        <f t="shared" si="12"/>
        <v>35.020090688660488</v>
      </c>
      <c r="F49" s="19" t="str">
        <f t="shared" si="12"/>
        <v/>
      </c>
      <c r="G49" s="19">
        <f t="shared" si="12"/>
        <v>24.742604142848844</v>
      </c>
      <c r="H49" s="9">
        <v>138.62181000000001</v>
      </c>
      <c r="I49" s="9"/>
      <c r="J49" s="22"/>
      <c r="K49" s="9">
        <f t="shared" si="7"/>
        <v>977.44275000000005</v>
      </c>
      <c r="L49" s="9">
        <f t="shared" si="8"/>
        <v>58.532919999999997</v>
      </c>
      <c r="M49" s="4"/>
    </row>
    <row r="50" spans="1:13" x14ac:dyDescent="0.35">
      <c r="A50" s="10" t="str">
        <f t="shared" si="9"/>
        <v>2016</v>
      </c>
      <c r="B50" s="9">
        <f t="shared" si="10"/>
        <v>5061.4039599999996</v>
      </c>
      <c r="C50" s="9">
        <f t="shared" si="10"/>
        <v>0</v>
      </c>
      <c r="D50" s="9">
        <f t="shared" si="11"/>
        <v>5061.4039599999996</v>
      </c>
      <c r="E50" s="19">
        <f t="shared" si="12"/>
        <v>91.380124839841841</v>
      </c>
      <c r="F50" s="19" t="str">
        <f t="shared" si="12"/>
        <v/>
      </c>
      <c r="G50" s="19">
        <f t="shared" si="12"/>
        <v>66.876325337294531</v>
      </c>
      <c r="H50" s="9">
        <v>964.40174999999999</v>
      </c>
      <c r="I50" s="9"/>
      <c r="J50" s="22"/>
      <c r="K50" s="9">
        <f t="shared" si="7"/>
        <v>3905.1219300000002</v>
      </c>
      <c r="L50" s="9">
        <f t="shared" si="8"/>
        <v>150.93545999999998</v>
      </c>
      <c r="M50" s="4"/>
    </row>
    <row r="51" spans="1:13" x14ac:dyDescent="0.35">
      <c r="A51" s="10" t="str">
        <f t="shared" si="9"/>
        <v>2017</v>
      </c>
      <c r="B51" s="9">
        <f t="shared" si="10"/>
        <v>1869.5696700000001</v>
      </c>
      <c r="C51" s="9">
        <f t="shared" si="10"/>
        <v>0</v>
      </c>
      <c r="D51" s="9">
        <f t="shared" si="11"/>
        <v>1869.5696700000001</v>
      </c>
      <c r="E51" s="19">
        <f t="shared" si="12"/>
        <v>36.891192581548601</v>
      </c>
      <c r="F51" s="19">
        <f t="shared" si="12"/>
        <v>0</v>
      </c>
      <c r="G51" s="19">
        <f t="shared" si="12"/>
        <v>33.753778831235969</v>
      </c>
      <c r="H51" s="9">
        <v>237.35181</v>
      </c>
      <c r="I51" s="9"/>
      <c r="J51" s="22"/>
      <c r="K51" s="9">
        <f t="shared" si="7"/>
        <v>1520.7770500000001</v>
      </c>
      <c r="L51" s="9">
        <f t="shared" si="8"/>
        <v>88.193960000000004</v>
      </c>
      <c r="M51" s="4"/>
    </row>
    <row r="52" spans="1:13" x14ac:dyDescent="0.35">
      <c r="A52" s="10" t="str">
        <f t="shared" si="9"/>
        <v>2018</v>
      </c>
      <c r="B52" s="9">
        <f t="shared" si="10"/>
        <v>833.92773</v>
      </c>
      <c r="C52" s="9">
        <f t="shared" si="10"/>
        <v>0</v>
      </c>
      <c r="D52" s="9">
        <f t="shared" si="11"/>
        <v>833.92773</v>
      </c>
      <c r="E52" s="19">
        <f t="shared" si="12"/>
        <v>25.995781853159176</v>
      </c>
      <c r="F52" s="19" t="str">
        <f t="shared" si="12"/>
        <v/>
      </c>
      <c r="G52" s="19">
        <f t="shared" si="12"/>
        <v>16.487682275137345</v>
      </c>
      <c r="H52" s="9">
        <v>96.809290000000004</v>
      </c>
      <c r="I52" s="9"/>
      <c r="J52" s="22"/>
      <c r="K52" s="9">
        <f t="shared" si="7"/>
        <v>645.23870999999997</v>
      </c>
      <c r="L52" s="9">
        <f t="shared" si="8"/>
        <v>42.39678</v>
      </c>
      <c r="M52" s="4"/>
    </row>
    <row r="53" spans="1:13" x14ac:dyDescent="0.35">
      <c r="A53" s="10" t="str">
        <f t="shared" si="9"/>
        <v>2019</v>
      </c>
      <c r="B53" s="9">
        <f t="shared" si="10"/>
        <v>1209.8490999999999</v>
      </c>
      <c r="C53" s="9">
        <f t="shared" si="10"/>
        <v>0</v>
      </c>
      <c r="D53" s="9">
        <f t="shared" si="11"/>
        <v>1209.8490999999999</v>
      </c>
      <c r="E53" s="19">
        <f t="shared" si="12"/>
        <v>35.25332862360051</v>
      </c>
      <c r="F53" s="19" t="str">
        <f t="shared" si="12"/>
        <v/>
      </c>
      <c r="G53" s="19">
        <f t="shared" si="12"/>
        <v>37.733998135857696</v>
      </c>
      <c r="H53" s="9">
        <v>128.05384000000001</v>
      </c>
      <c r="I53" s="9"/>
      <c r="J53" s="22"/>
      <c r="K53" s="9">
        <f t="shared" si="7"/>
        <v>814.56340999999998</v>
      </c>
      <c r="L53" s="9">
        <f t="shared" si="8"/>
        <v>50.538930000000001</v>
      </c>
      <c r="M53" s="4"/>
    </row>
    <row r="54" spans="1:13" ht="15" thickBot="1" x14ac:dyDescent="0.4">
      <c r="A54" s="11" t="str">
        <f t="shared" si="9"/>
        <v>2020</v>
      </c>
      <c r="B54" s="9">
        <f t="shared" si="10"/>
        <v>2231.0792099999999</v>
      </c>
      <c r="C54" s="9">
        <f t="shared" si="10"/>
        <v>0</v>
      </c>
      <c r="D54" s="9">
        <f t="shared" si="11"/>
        <v>2231.0792099999999</v>
      </c>
      <c r="E54" s="23">
        <f t="shared" si="12"/>
        <v>50.252846407342091</v>
      </c>
      <c r="F54" s="23" t="str">
        <f t="shared" si="12"/>
        <v/>
      </c>
      <c r="G54" s="23">
        <f t="shared" si="12"/>
        <v>65.811169438536083</v>
      </c>
      <c r="H54" s="9">
        <v>223.07694000000001</v>
      </c>
      <c r="I54" s="12"/>
      <c r="J54" s="20"/>
      <c r="K54" s="12">
        <f t="shared" si="7"/>
        <v>1355.0902700000001</v>
      </c>
      <c r="L54" s="12">
        <f t="shared" si="8"/>
        <v>400.74234000000001</v>
      </c>
      <c r="M54" s="4"/>
    </row>
    <row r="55" spans="1:13" ht="15" thickBot="1" x14ac:dyDescent="0.4">
      <c r="A55" s="13" t="s">
        <v>10</v>
      </c>
      <c r="B55" s="62" t="s">
        <v>32</v>
      </c>
      <c r="C55" s="62" t="s">
        <v>32</v>
      </c>
      <c r="D55" s="62" t="s">
        <v>32</v>
      </c>
      <c r="E55" s="62" t="s">
        <v>32</v>
      </c>
      <c r="F55" s="62" t="s">
        <v>32</v>
      </c>
      <c r="G55" s="62" t="s">
        <v>32</v>
      </c>
      <c r="H55" s="14">
        <f>SUM(H46:H54)</f>
        <v>6530.856749999999</v>
      </c>
      <c r="I55" s="14">
        <f>SUM(I45:I54)</f>
        <v>0</v>
      </c>
      <c r="J55" s="62" t="s">
        <v>32</v>
      </c>
      <c r="K55" s="14">
        <f>SUM(K44:K54)</f>
        <v>179408.37177999999</v>
      </c>
      <c r="L55" s="14">
        <f>SUM(L44:L54)</f>
        <v>7708.8754999999983</v>
      </c>
      <c r="M55" s="4"/>
    </row>
    <row r="57" spans="1:13" ht="16" thickBot="1" x14ac:dyDescent="0.4">
      <c r="A57" s="44" t="s">
        <v>36</v>
      </c>
      <c r="B57" s="2"/>
      <c r="C57" s="2"/>
      <c r="D57" s="2"/>
      <c r="E57" s="2"/>
      <c r="F57" s="2"/>
      <c r="G57" s="2"/>
      <c r="H57" s="2"/>
      <c r="I57" s="2"/>
      <c r="J57" s="2"/>
      <c r="K57" s="2"/>
      <c r="L57" s="2"/>
      <c r="M57" s="2"/>
    </row>
    <row r="58" spans="1:13" ht="15.75" customHeight="1" thickBot="1" x14ac:dyDescent="0.4">
      <c r="A58" s="83" t="s">
        <v>26</v>
      </c>
      <c r="B58" s="25" t="s">
        <v>27</v>
      </c>
      <c r="C58" s="26"/>
      <c r="D58" s="26"/>
      <c r="E58" s="26"/>
      <c r="F58" s="26"/>
      <c r="G58" s="26"/>
      <c r="H58" s="26"/>
      <c r="I58" s="26"/>
      <c r="J58" s="26"/>
      <c r="K58" s="27"/>
      <c r="L58" s="25" t="s">
        <v>28</v>
      </c>
      <c r="M58" s="27"/>
    </row>
    <row r="59" spans="1:13" x14ac:dyDescent="0.35">
      <c r="A59" s="84"/>
      <c r="B59" s="28">
        <v>1</v>
      </c>
      <c r="C59" s="28">
        <v>2</v>
      </c>
      <c r="D59" s="28">
        <v>3</v>
      </c>
      <c r="E59" s="28">
        <v>4</v>
      </c>
      <c r="F59" s="28">
        <v>5</v>
      </c>
      <c r="G59" s="28">
        <v>6</v>
      </c>
      <c r="H59" s="28">
        <v>7</v>
      </c>
      <c r="I59" s="28">
        <v>8</v>
      </c>
      <c r="J59" s="28">
        <v>9</v>
      </c>
      <c r="K59" s="28">
        <v>10</v>
      </c>
      <c r="L59" s="28">
        <v>11</v>
      </c>
      <c r="M59" s="28">
        <v>12</v>
      </c>
    </row>
    <row r="60" spans="1:13" x14ac:dyDescent="0.35">
      <c r="A60" s="85"/>
      <c r="B60" s="29" t="str">
        <f>A62</f>
        <v>2011</v>
      </c>
      <c r="C60" s="29">
        <f>B60+1</f>
        <v>2012</v>
      </c>
      <c r="D60" s="29">
        <f t="shared" ref="D60:K60" si="13">C60+1</f>
        <v>2013</v>
      </c>
      <c r="E60" s="29">
        <f t="shared" si="13"/>
        <v>2014</v>
      </c>
      <c r="F60" s="29">
        <f t="shared" si="13"/>
        <v>2015</v>
      </c>
      <c r="G60" s="29">
        <f t="shared" si="13"/>
        <v>2016</v>
      </c>
      <c r="H60" s="29">
        <f t="shared" si="13"/>
        <v>2017</v>
      </c>
      <c r="I60" s="29">
        <f t="shared" si="13"/>
        <v>2018</v>
      </c>
      <c r="J60" s="29">
        <f t="shared" si="13"/>
        <v>2019</v>
      </c>
      <c r="K60" s="29">
        <f t="shared" si="13"/>
        <v>2020</v>
      </c>
      <c r="L60" s="29" t="s">
        <v>30</v>
      </c>
      <c r="M60" s="29" t="s">
        <v>31</v>
      </c>
    </row>
    <row r="61" spans="1:13" x14ac:dyDescent="0.35">
      <c r="A61" s="30" t="s">
        <v>9</v>
      </c>
      <c r="B61" s="31">
        <v>382291.49599999998</v>
      </c>
      <c r="C61" s="31">
        <v>376162.48548999993</v>
      </c>
      <c r="D61" s="31">
        <v>374621.81360000017</v>
      </c>
      <c r="E61" s="31">
        <v>350163.42366999999</v>
      </c>
      <c r="F61" s="31">
        <v>358109.00447000004</v>
      </c>
      <c r="G61" s="31">
        <v>353494.76280000003</v>
      </c>
      <c r="H61" s="31">
        <v>337494.59281000006</v>
      </c>
      <c r="I61" s="31">
        <v>312713.60770000005</v>
      </c>
      <c r="J61" s="31">
        <v>311385.55908000004</v>
      </c>
      <c r="K61" s="31">
        <v>308611.55232000002</v>
      </c>
      <c r="L61" s="32">
        <f>K61-J61</f>
        <v>-2774.0067600000184</v>
      </c>
      <c r="M61" s="32">
        <f>K61-I61</f>
        <v>-4102.0553800000343</v>
      </c>
    </row>
    <row r="62" spans="1:13" x14ac:dyDescent="0.35">
      <c r="A62" s="10" t="str">
        <f>A45</f>
        <v>2011</v>
      </c>
      <c r="B62" s="31">
        <v>39055.654000000002</v>
      </c>
      <c r="C62" s="31">
        <v>53905.648999999998</v>
      </c>
      <c r="D62" s="31">
        <v>53905.648999999998</v>
      </c>
      <c r="E62" s="31">
        <v>50680.6</v>
      </c>
      <c r="F62" s="31">
        <v>52130.6</v>
      </c>
      <c r="G62" s="31">
        <v>51895.6</v>
      </c>
      <c r="H62" s="31">
        <v>48096.6</v>
      </c>
      <c r="I62" s="31">
        <v>45796.600000000006</v>
      </c>
      <c r="J62" s="31">
        <v>49201.891090000005</v>
      </c>
      <c r="K62" s="31">
        <v>48190.999999999993</v>
      </c>
      <c r="L62" s="32">
        <f t="shared" ref="L62:L70" si="14">K62-J62</f>
        <v>-1010.8910900000119</v>
      </c>
      <c r="M62" s="32">
        <f t="shared" ref="M62:M69" si="15">K62-I62</f>
        <v>2394.3999999999869</v>
      </c>
    </row>
    <row r="63" spans="1:13" x14ac:dyDescent="0.35">
      <c r="A63" s="10" t="str">
        <f t="shared" ref="A63:A71" si="16">A46</f>
        <v>2012</v>
      </c>
      <c r="B63" s="33" t="s">
        <v>32</v>
      </c>
      <c r="C63" s="31">
        <v>27487.226160000006</v>
      </c>
      <c r="D63" s="31">
        <v>29487.226159999998</v>
      </c>
      <c r="E63" s="31">
        <v>39897.19999999999</v>
      </c>
      <c r="F63" s="31">
        <v>42397.2</v>
      </c>
      <c r="G63" s="31">
        <v>42082.2</v>
      </c>
      <c r="H63" s="31">
        <v>41002.199999999997</v>
      </c>
      <c r="I63" s="31">
        <v>38002.199999999997</v>
      </c>
      <c r="J63" s="31">
        <v>35750.909090000001</v>
      </c>
      <c r="K63" s="31">
        <v>36100</v>
      </c>
      <c r="L63" s="32">
        <f t="shared" si="14"/>
        <v>349.09090999999898</v>
      </c>
      <c r="M63" s="32">
        <f t="shared" si="15"/>
        <v>-1902.1999999999971</v>
      </c>
    </row>
    <row r="64" spans="1:13" x14ac:dyDescent="0.35">
      <c r="A64" s="10" t="str">
        <f t="shared" si="16"/>
        <v>2013</v>
      </c>
      <c r="B64" s="33" t="s">
        <v>32</v>
      </c>
      <c r="C64" s="33" t="s">
        <v>32</v>
      </c>
      <c r="D64" s="31">
        <v>11902.64968</v>
      </c>
      <c r="E64" s="31">
        <v>5501</v>
      </c>
      <c r="F64" s="31">
        <v>4300.9999999999991</v>
      </c>
      <c r="G64" s="31">
        <v>3501</v>
      </c>
      <c r="H64" s="31">
        <v>3000.9999999999995</v>
      </c>
      <c r="I64" s="31">
        <v>2501</v>
      </c>
      <c r="J64" s="31">
        <v>2100</v>
      </c>
      <c r="K64" s="31">
        <v>2175</v>
      </c>
      <c r="L64" s="32">
        <f t="shared" si="14"/>
        <v>75</v>
      </c>
      <c r="M64" s="32">
        <f t="shared" si="15"/>
        <v>-326</v>
      </c>
    </row>
    <row r="65" spans="1:13" x14ac:dyDescent="0.35">
      <c r="A65" s="10" t="str">
        <f t="shared" si="16"/>
        <v>2014</v>
      </c>
      <c r="B65" s="33" t="s">
        <v>32</v>
      </c>
      <c r="C65" s="33" t="s">
        <v>32</v>
      </c>
      <c r="D65" s="33" t="s">
        <v>32</v>
      </c>
      <c r="E65" s="31">
        <v>4900.2999999999993</v>
      </c>
      <c r="F65" s="31">
        <v>9000</v>
      </c>
      <c r="G65" s="31">
        <v>10000</v>
      </c>
      <c r="H65" s="31">
        <v>10000.000000000002</v>
      </c>
      <c r="I65" s="31">
        <v>9500</v>
      </c>
      <c r="J65" s="31">
        <v>8405.2555600000014</v>
      </c>
      <c r="K65" s="31">
        <v>8599.7000000000025</v>
      </c>
      <c r="L65" s="32">
        <f t="shared" si="14"/>
        <v>194.44444000000112</v>
      </c>
      <c r="M65" s="32">
        <f t="shared" si="15"/>
        <v>-900.29999999999745</v>
      </c>
    </row>
    <row r="66" spans="1:13" x14ac:dyDescent="0.35">
      <c r="A66" s="10" t="str">
        <f t="shared" si="16"/>
        <v>2015</v>
      </c>
      <c r="B66" s="33" t="s">
        <v>32</v>
      </c>
      <c r="C66" s="33" t="s">
        <v>32</v>
      </c>
      <c r="D66" s="33" t="s">
        <v>32</v>
      </c>
      <c r="E66" s="33" t="s">
        <v>32</v>
      </c>
      <c r="F66" s="31">
        <v>4604.2643899999994</v>
      </c>
      <c r="G66" s="31">
        <v>3500.3000000000006</v>
      </c>
      <c r="H66" s="31">
        <v>3000.3</v>
      </c>
      <c r="I66" s="31">
        <v>3500.3</v>
      </c>
      <c r="J66" s="31">
        <v>2650.3816799999995</v>
      </c>
      <c r="K66" s="31">
        <v>2800</v>
      </c>
      <c r="L66" s="32">
        <f t="shared" si="14"/>
        <v>149.61832000000049</v>
      </c>
      <c r="M66" s="32">
        <f t="shared" si="15"/>
        <v>-700.30000000000018</v>
      </c>
    </row>
    <row r="67" spans="1:13" x14ac:dyDescent="0.35">
      <c r="A67" s="10" t="str">
        <f t="shared" si="16"/>
        <v>2016</v>
      </c>
      <c r="B67" s="33" t="s">
        <v>32</v>
      </c>
      <c r="C67" s="33" t="s">
        <v>32</v>
      </c>
      <c r="D67" s="33" t="s">
        <v>32</v>
      </c>
      <c r="E67" s="33" t="s">
        <v>32</v>
      </c>
      <c r="F67" s="33" t="s">
        <v>32</v>
      </c>
      <c r="G67" s="31">
        <v>3402.19848</v>
      </c>
      <c r="H67" s="31">
        <v>3000.3</v>
      </c>
      <c r="I67" s="31">
        <v>5200.3</v>
      </c>
      <c r="J67" s="31">
        <v>5198.0769199999995</v>
      </c>
      <c r="K67" s="31">
        <v>5375</v>
      </c>
      <c r="L67" s="32">
        <f t="shared" si="14"/>
        <v>176.92308000000048</v>
      </c>
      <c r="M67" s="32">
        <f t="shared" si="15"/>
        <v>174.69999999999982</v>
      </c>
    </row>
    <row r="68" spans="1:13" x14ac:dyDescent="0.35">
      <c r="A68" s="10" t="str">
        <f t="shared" si="16"/>
        <v>2017</v>
      </c>
      <c r="B68" s="33" t="s">
        <v>32</v>
      </c>
      <c r="C68" s="33" t="s">
        <v>32</v>
      </c>
      <c r="D68" s="33" t="s">
        <v>32</v>
      </c>
      <c r="E68" s="33" t="s">
        <v>32</v>
      </c>
      <c r="F68" s="33" t="s">
        <v>32</v>
      </c>
      <c r="G68" s="33" t="s">
        <v>32</v>
      </c>
      <c r="H68" s="31">
        <v>2786.4501199999991</v>
      </c>
      <c r="I68" s="31">
        <v>2500.3000000000002</v>
      </c>
      <c r="J68" s="31">
        <v>1530</v>
      </c>
      <c r="K68" s="31">
        <v>2100</v>
      </c>
      <c r="L68" s="32">
        <f t="shared" si="14"/>
        <v>570</v>
      </c>
      <c r="M68" s="32">
        <f t="shared" si="15"/>
        <v>-400.30000000000018</v>
      </c>
    </row>
    <row r="69" spans="1:13" x14ac:dyDescent="0.35">
      <c r="A69" s="10" t="str">
        <f t="shared" si="16"/>
        <v>2018</v>
      </c>
      <c r="B69" s="33" t="s">
        <v>32</v>
      </c>
      <c r="C69" s="33" t="s">
        <v>32</v>
      </c>
      <c r="D69" s="33" t="s">
        <v>32</v>
      </c>
      <c r="E69" s="33" t="s">
        <v>32</v>
      </c>
      <c r="F69" s="33" t="s">
        <v>32</v>
      </c>
      <c r="G69" s="33" t="s">
        <v>32</v>
      </c>
      <c r="H69" s="33" t="s">
        <v>32</v>
      </c>
      <c r="I69" s="31">
        <v>1493.6125500000001</v>
      </c>
      <c r="J69" s="31">
        <v>714.28570999999999</v>
      </c>
      <c r="K69" s="31">
        <v>900</v>
      </c>
      <c r="L69" s="32">
        <f t="shared" si="14"/>
        <v>185.71429000000001</v>
      </c>
      <c r="M69" s="32">
        <f t="shared" si="15"/>
        <v>-593.61255000000006</v>
      </c>
    </row>
    <row r="70" spans="1:13" x14ac:dyDescent="0.35">
      <c r="A70" s="10" t="str">
        <f t="shared" si="16"/>
        <v>2019</v>
      </c>
      <c r="B70" s="33" t="s">
        <v>32</v>
      </c>
      <c r="C70" s="33" t="s">
        <v>32</v>
      </c>
      <c r="D70" s="33" t="s">
        <v>32</v>
      </c>
      <c r="E70" s="33" t="s">
        <v>32</v>
      </c>
      <c r="F70" s="33" t="s">
        <v>32</v>
      </c>
      <c r="G70" s="33" t="s">
        <v>32</v>
      </c>
      <c r="H70" s="33" t="s">
        <v>32</v>
      </c>
      <c r="I70" s="33" t="s">
        <v>32</v>
      </c>
      <c r="J70" s="31">
        <v>1273.749</v>
      </c>
      <c r="K70" s="31">
        <v>1150.0000000000002</v>
      </c>
      <c r="L70" s="32">
        <f t="shared" si="14"/>
        <v>-123.7489999999998</v>
      </c>
      <c r="M70" s="39" t="s">
        <v>32</v>
      </c>
    </row>
    <row r="71" spans="1:13" ht="15" thickBot="1" x14ac:dyDescent="0.4">
      <c r="A71" s="11" t="str">
        <f t="shared" si="16"/>
        <v>2020</v>
      </c>
      <c r="B71" s="34" t="s">
        <v>32</v>
      </c>
      <c r="C71" s="34" t="s">
        <v>32</v>
      </c>
      <c r="D71" s="34" t="s">
        <v>32</v>
      </c>
      <c r="E71" s="34" t="s">
        <v>32</v>
      </c>
      <c r="F71" s="34" t="s">
        <v>32</v>
      </c>
      <c r="G71" s="34" t="s">
        <v>32</v>
      </c>
      <c r="H71" s="34" t="s">
        <v>32</v>
      </c>
      <c r="I71" s="34" t="s">
        <v>32</v>
      </c>
      <c r="J71" s="34" t="s">
        <v>32</v>
      </c>
      <c r="K71" s="34">
        <v>1942.1348499999999</v>
      </c>
      <c r="L71" s="35" t="s">
        <v>32</v>
      </c>
      <c r="M71" s="35" t="s">
        <v>32</v>
      </c>
    </row>
    <row r="72" spans="1:13" ht="15" thickBot="1" x14ac:dyDescent="0.4">
      <c r="A72" s="36"/>
      <c r="B72" s="4"/>
      <c r="C72" s="4"/>
      <c r="D72" s="4"/>
      <c r="E72" s="4"/>
      <c r="F72" s="4"/>
      <c r="G72" s="4"/>
      <c r="H72" s="4"/>
      <c r="I72" s="4"/>
      <c r="J72" s="4"/>
      <c r="K72" s="24" t="s">
        <v>10</v>
      </c>
      <c r="L72" s="37">
        <f>SUM(L61:L70)</f>
        <v>-2207.8558100000291</v>
      </c>
      <c r="M72" s="37">
        <f>SUM(M61:M69)</f>
        <v>-6355.6679300000424</v>
      </c>
    </row>
    <row r="73" spans="1:13" x14ac:dyDescent="0.35">
      <c r="A73" s="4"/>
      <c r="B73" s="4"/>
      <c r="C73" s="4"/>
      <c r="D73" s="4"/>
      <c r="E73" s="4"/>
      <c r="F73" s="4"/>
      <c r="G73" s="4"/>
      <c r="H73" s="4"/>
      <c r="I73" s="4"/>
      <c r="J73" s="4"/>
      <c r="K73" s="4"/>
      <c r="L73" s="4"/>
      <c r="M73" s="4"/>
    </row>
    <row r="74" spans="1:13" ht="16" thickBot="1" x14ac:dyDescent="0.4">
      <c r="A74" s="44" t="s">
        <v>33</v>
      </c>
      <c r="B74" s="2"/>
      <c r="C74" s="2"/>
      <c r="D74" s="2"/>
      <c r="E74" s="2"/>
      <c r="F74" s="2"/>
      <c r="G74" s="2"/>
      <c r="H74" s="2"/>
      <c r="I74" s="2"/>
      <c r="J74" s="2"/>
      <c r="K74" s="2"/>
      <c r="L74" s="4"/>
      <c r="M74" s="4"/>
    </row>
    <row r="75" spans="1:13" ht="15.75" customHeight="1" thickBot="1" x14ac:dyDescent="0.4">
      <c r="A75" s="83" t="s">
        <v>26</v>
      </c>
      <c r="B75" s="25" t="s">
        <v>34</v>
      </c>
      <c r="C75" s="26"/>
      <c r="D75" s="26"/>
      <c r="E75" s="26"/>
      <c r="F75" s="26"/>
      <c r="G75" s="26"/>
      <c r="H75" s="26"/>
      <c r="I75" s="26"/>
      <c r="J75" s="26"/>
      <c r="K75" s="27"/>
      <c r="L75" s="4"/>
      <c r="M75" s="56"/>
    </row>
    <row r="76" spans="1:13" x14ac:dyDescent="0.35">
      <c r="A76" s="84"/>
      <c r="B76" s="28">
        <v>1</v>
      </c>
      <c r="C76" s="28">
        <v>2</v>
      </c>
      <c r="D76" s="28">
        <v>3</v>
      </c>
      <c r="E76" s="28">
        <v>4</v>
      </c>
      <c r="F76" s="28">
        <v>5</v>
      </c>
      <c r="G76" s="28">
        <v>6</v>
      </c>
      <c r="H76" s="28">
        <v>7</v>
      </c>
      <c r="I76" s="28">
        <v>8</v>
      </c>
      <c r="J76" s="28">
        <v>9</v>
      </c>
      <c r="K76" s="28">
        <v>10</v>
      </c>
      <c r="L76" s="4"/>
      <c r="M76" s="56"/>
    </row>
    <row r="77" spans="1:13" x14ac:dyDescent="0.35">
      <c r="A77" s="85"/>
      <c r="B77" s="29" t="str">
        <f>A79</f>
        <v>2011</v>
      </c>
      <c r="C77" s="29">
        <f>B77+1</f>
        <v>2012</v>
      </c>
      <c r="D77" s="29">
        <f t="shared" ref="D77:K77" si="17">C77+1</f>
        <v>2013</v>
      </c>
      <c r="E77" s="29">
        <f t="shared" si="17"/>
        <v>2014</v>
      </c>
      <c r="F77" s="29">
        <f t="shared" si="17"/>
        <v>2015</v>
      </c>
      <c r="G77" s="29">
        <f t="shared" si="17"/>
        <v>2016</v>
      </c>
      <c r="H77" s="29">
        <f t="shared" si="17"/>
        <v>2017</v>
      </c>
      <c r="I77" s="29">
        <f t="shared" si="17"/>
        <v>2018</v>
      </c>
      <c r="J77" s="29">
        <f t="shared" si="17"/>
        <v>2019</v>
      </c>
      <c r="K77" s="29">
        <f t="shared" si="17"/>
        <v>2020</v>
      </c>
      <c r="L77" s="4"/>
      <c r="M77" s="56"/>
    </row>
    <row r="78" spans="1:13" x14ac:dyDescent="0.35">
      <c r="A78" s="30" t="s">
        <v>9</v>
      </c>
      <c r="B78" s="33" t="s">
        <v>32</v>
      </c>
      <c r="C78" s="31">
        <v>15758.329290000007</v>
      </c>
      <c r="D78" s="31">
        <v>34563.224970000003</v>
      </c>
      <c r="E78" s="31">
        <v>80959.495040000009</v>
      </c>
      <c r="F78" s="31">
        <v>92500.100530000011</v>
      </c>
      <c r="G78" s="31">
        <v>107523.88286000001</v>
      </c>
      <c r="H78" s="31">
        <v>120082.81216000004</v>
      </c>
      <c r="I78" s="31">
        <v>130191.56398000004</v>
      </c>
      <c r="J78" s="31">
        <v>138439.47087000002</v>
      </c>
      <c r="K78" s="31">
        <v>144901.29450999998</v>
      </c>
      <c r="L78" s="38"/>
      <c r="M78" s="56"/>
    </row>
    <row r="79" spans="1:13" x14ac:dyDescent="0.35">
      <c r="A79" s="10" t="str">
        <f>A62</f>
        <v>2011</v>
      </c>
      <c r="B79" s="31">
        <v>0</v>
      </c>
      <c r="C79" s="31">
        <v>1255.0280600000001</v>
      </c>
      <c r="D79" s="31">
        <v>4733.1544599999997</v>
      </c>
      <c r="E79" s="31">
        <v>6348.3547500000004</v>
      </c>
      <c r="F79" s="31">
        <v>11243.17618</v>
      </c>
      <c r="G79" s="31">
        <v>12794.37644</v>
      </c>
      <c r="H79" s="31">
        <v>12583.759550000001</v>
      </c>
      <c r="I79" s="31">
        <v>13880.29293</v>
      </c>
      <c r="J79" s="31">
        <v>15477.423060000001</v>
      </c>
      <c r="K79" s="31">
        <v>16714.163570000001</v>
      </c>
      <c r="L79" s="21"/>
      <c r="M79" s="56"/>
    </row>
    <row r="80" spans="1:13" x14ac:dyDescent="0.35">
      <c r="A80" s="10" t="str">
        <f t="shared" ref="A80:A88" si="18">A63</f>
        <v>2012</v>
      </c>
      <c r="B80" s="33" t="s">
        <v>32</v>
      </c>
      <c r="C80" s="31">
        <v>95.531100000000009</v>
      </c>
      <c r="D80" s="31">
        <v>2534.9499000000001</v>
      </c>
      <c r="E80" s="31">
        <v>9599.9298500000004</v>
      </c>
      <c r="F80" s="31">
        <v>12552.30464</v>
      </c>
      <c r="G80" s="31">
        <v>14359.54075</v>
      </c>
      <c r="H80" s="31">
        <v>15070.970130000002</v>
      </c>
      <c r="I80" s="31">
        <v>16184.11578</v>
      </c>
      <c r="J80" s="31">
        <v>16643.375670000001</v>
      </c>
      <c r="K80" s="31">
        <v>17476.89285</v>
      </c>
      <c r="L80" s="21"/>
      <c r="M80" s="56"/>
    </row>
    <row r="81" spans="1:13" x14ac:dyDescent="0.35">
      <c r="A81" s="10" t="str">
        <f t="shared" si="18"/>
        <v>2013</v>
      </c>
      <c r="B81" s="33" t="s">
        <v>32</v>
      </c>
      <c r="C81" s="33" t="s">
        <v>32</v>
      </c>
      <c r="D81" s="31">
        <v>0</v>
      </c>
      <c r="E81" s="31">
        <v>0</v>
      </c>
      <c r="F81" s="31">
        <v>0</v>
      </c>
      <c r="G81" s="31">
        <v>0</v>
      </c>
      <c r="H81" s="31">
        <v>0</v>
      </c>
      <c r="I81" s="31">
        <v>0</v>
      </c>
      <c r="J81" s="31">
        <v>0.32500000000000001</v>
      </c>
      <c r="K81" s="31">
        <v>0.32500000000000001</v>
      </c>
      <c r="L81" s="21"/>
      <c r="M81" s="56"/>
    </row>
    <row r="82" spans="1:13" x14ac:dyDescent="0.35">
      <c r="A82" s="10" t="str">
        <f t="shared" si="18"/>
        <v>2014</v>
      </c>
      <c r="B82" s="33" t="s">
        <v>32</v>
      </c>
      <c r="C82" s="33" t="s">
        <v>32</v>
      </c>
      <c r="D82" s="33" t="s">
        <v>32</v>
      </c>
      <c r="E82" s="31">
        <v>0</v>
      </c>
      <c r="F82" s="31">
        <v>473.06383</v>
      </c>
      <c r="G82" s="31">
        <v>789.90084000000002</v>
      </c>
      <c r="H82" s="31">
        <v>1097.9043100000001</v>
      </c>
      <c r="I82" s="31">
        <v>1266.3688200000001</v>
      </c>
      <c r="J82" s="31">
        <v>1207.0896399999999</v>
      </c>
      <c r="K82" s="31">
        <v>1454.05188</v>
      </c>
      <c r="L82" s="21"/>
      <c r="M82" s="56"/>
    </row>
    <row r="83" spans="1:13" x14ac:dyDescent="0.35">
      <c r="A83" s="10" t="str">
        <f t="shared" si="18"/>
        <v>2015</v>
      </c>
      <c r="B83" s="33" t="s">
        <v>32</v>
      </c>
      <c r="C83" s="33" t="s">
        <v>32</v>
      </c>
      <c r="D83" s="33" t="s">
        <v>32</v>
      </c>
      <c r="E83" s="33" t="s">
        <v>32</v>
      </c>
      <c r="F83" s="31">
        <v>0</v>
      </c>
      <c r="G83" s="31">
        <v>0</v>
      </c>
      <c r="H83" s="31">
        <v>0.32500000000000001</v>
      </c>
      <c r="I83" s="31">
        <v>1453.3630000000001</v>
      </c>
      <c r="J83" s="31">
        <v>1453.3630000000001</v>
      </c>
      <c r="K83" s="31">
        <v>1457.7629999999999</v>
      </c>
      <c r="L83" s="21"/>
      <c r="M83" s="56"/>
    </row>
    <row r="84" spans="1:13" x14ac:dyDescent="0.35">
      <c r="A84" s="10" t="str">
        <f t="shared" si="18"/>
        <v>2016</v>
      </c>
      <c r="B84" s="33" t="s">
        <v>32</v>
      </c>
      <c r="C84" s="33" t="s">
        <v>32</v>
      </c>
      <c r="D84" s="33" t="s">
        <v>32</v>
      </c>
      <c r="E84" s="33" t="s">
        <v>32</v>
      </c>
      <c r="F84" s="33" t="s">
        <v>32</v>
      </c>
      <c r="G84" s="31">
        <v>0</v>
      </c>
      <c r="H84" s="31">
        <v>0</v>
      </c>
      <c r="I84" s="31">
        <v>0.32500000000000001</v>
      </c>
      <c r="J84" s="31">
        <v>0.32500000000000001</v>
      </c>
      <c r="K84" s="31">
        <v>0.32500000000000001</v>
      </c>
      <c r="L84" s="21"/>
      <c r="M84" s="56"/>
    </row>
    <row r="85" spans="1:13" x14ac:dyDescent="0.35">
      <c r="A85" s="10" t="str">
        <f t="shared" si="18"/>
        <v>2017</v>
      </c>
      <c r="B85" s="33" t="s">
        <v>32</v>
      </c>
      <c r="C85" s="33" t="s">
        <v>32</v>
      </c>
      <c r="D85" s="33" t="s">
        <v>32</v>
      </c>
      <c r="E85" s="33" t="s">
        <v>32</v>
      </c>
      <c r="F85" s="33" t="s">
        <v>32</v>
      </c>
      <c r="G85" s="33" t="s">
        <v>32</v>
      </c>
      <c r="H85" s="31">
        <v>0</v>
      </c>
      <c r="I85" s="31">
        <v>0</v>
      </c>
      <c r="J85" s="31">
        <v>0</v>
      </c>
      <c r="K85" s="31">
        <v>0</v>
      </c>
      <c r="L85" s="21"/>
      <c r="M85" s="56"/>
    </row>
    <row r="86" spans="1:13" x14ac:dyDescent="0.35">
      <c r="A86" s="10" t="str">
        <f t="shared" si="18"/>
        <v>2018</v>
      </c>
      <c r="B86" s="33" t="s">
        <v>32</v>
      </c>
      <c r="C86" s="33" t="s">
        <v>32</v>
      </c>
      <c r="D86" s="33" t="s">
        <v>32</v>
      </c>
      <c r="E86" s="33" t="s">
        <v>32</v>
      </c>
      <c r="F86" s="33" t="s">
        <v>32</v>
      </c>
      <c r="G86" s="33" t="s">
        <v>32</v>
      </c>
      <c r="H86" s="33" t="s">
        <v>32</v>
      </c>
      <c r="I86" s="31">
        <v>0</v>
      </c>
      <c r="J86" s="31">
        <v>0</v>
      </c>
      <c r="K86" s="31">
        <v>0</v>
      </c>
      <c r="L86" s="21"/>
      <c r="M86" s="56"/>
    </row>
    <row r="87" spans="1:13" x14ac:dyDescent="0.35">
      <c r="A87" s="10" t="str">
        <f t="shared" si="18"/>
        <v>2019</v>
      </c>
      <c r="B87" s="33" t="s">
        <v>32</v>
      </c>
      <c r="C87" s="33" t="s">
        <v>32</v>
      </c>
      <c r="D87" s="33" t="s">
        <v>32</v>
      </c>
      <c r="E87" s="33" t="s">
        <v>32</v>
      </c>
      <c r="F87" s="33" t="s">
        <v>32</v>
      </c>
      <c r="G87" s="33" t="s">
        <v>32</v>
      </c>
      <c r="H87" s="33" t="s">
        <v>32</v>
      </c>
      <c r="I87" s="33" t="s">
        <v>32</v>
      </c>
      <c r="J87" s="31">
        <v>0</v>
      </c>
      <c r="K87" s="31">
        <v>0</v>
      </c>
      <c r="L87" s="21"/>
      <c r="M87" s="56"/>
    </row>
    <row r="88" spans="1:13" ht="15" thickBot="1" x14ac:dyDescent="0.4">
      <c r="A88" s="11" t="str">
        <f t="shared" si="18"/>
        <v>2020</v>
      </c>
      <c r="B88" s="34" t="s">
        <v>32</v>
      </c>
      <c r="C88" s="34" t="s">
        <v>32</v>
      </c>
      <c r="D88" s="34" t="s">
        <v>32</v>
      </c>
      <c r="E88" s="34" t="s">
        <v>32</v>
      </c>
      <c r="F88" s="34" t="s">
        <v>32</v>
      </c>
      <c r="G88" s="34" t="s">
        <v>32</v>
      </c>
      <c r="H88" s="34" t="s">
        <v>32</v>
      </c>
      <c r="I88" s="34" t="s">
        <v>32</v>
      </c>
      <c r="J88" s="34" t="s">
        <v>32</v>
      </c>
      <c r="K88" s="34">
        <v>0</v>
      </c>
      <c r="L88" s="4"/>
      <c r="M88" s="56"/>
    </row>
    <row r="89" spans="1:13" x14ac:dyDescent="0.35">
      <c r="A89" s="4"/>
      <c r="B89" s="4"/>
      <c r="C89" s="4"/>
      <c r="D89" s="4"/>
      <c r="E89" s="4"/>
      <c r="F89" s="4"/>
      <c r="G89" s="4"/>
      <c r="H89" s="4"/>
      <c r="I89" s="4"/>
      <c r="J89" s="4"/>
      <c r="K89" s="4"/>
      <c r="L89" s="57"/>
      <c r="M89" s="56"/>
    </row>
    <row r="90" spans="1:13" ht="16" thickBot="1" x14ac:dyDescent="0.4">
      <c r="A90" s="44" t="s">
        <v>37</v>
      </c>
      <c r="B90" s="2"/>
      <c r="C90" s="2"/>
      <c r="D90" s="2"/>
      <c r="E90" s="2"/>
      <c r="F90" s="2"/>
      <c r="G90" s="2"/>
      <c r="H90" s="2"/>
      <c r="I90" s="2"/>
      <c r="J90" s="2"/>
      <c r="K90" s="2"/>
      <c r="L90" s="4"/>
      <c r="M90" s="4"/>
    </row>
    <row r="91" spans="1:13" ht="15.75" customHeight="1" thickBot="1" x14ac:dyDescent="0.4">
      <c r="A91" s="83" t="s">
        <v>26</v>
      </c>
      <c r="B91" s="25" t="s">
        <v>35</v>
      </c>
      <c r="C91" s="26"/>
      <c r="D91" s="26"/>
      <c r="E91" s="26"/>
      <c r="F91" s="26"/>
      <c r="G91" s="26"/>
      <c r="H91" s="26"/>
      <c r="I91" s="26"/>
      <c r="J91" s="26"/>
      <c r="K91" s="27"/>
      <c r="L91" s="4"/>
      <c r="M91" s="4"/>
    </row>
    <row r="92" spans="1:13" x14ac:dyDescent="0.35">
      <c r="A92" s="84"/>
      <c r="B92" s="28">
        <v>1</v>
      </c>
      <c r="C92" s="28">
        <v>2</v>
      </c>
      <c r="D92" s="28">
        <v>3</v>
      </c>
      <c r="E92" s="28">
        <v>4</v>
      </c>
      <c r="F92" s="28">
        <v>5</v>
      </c>
      <c r="G92" s="28">
        <v>6</v>
      </c>
      <c r="H92" s="28">
        <v>7</v>
      </c>
      <c r="I92" s="28">
        <v>8</v>
      </c>
      <c r="J92" s="28">
        <v>9</v>
      </c>
      <c r="K92" s="28">
        <v>10</v>
      </c>
      <c r="L92" s="4"/>
      <c r="M92" s="4"/>
    </row>
    <row r="93" spans="1:13" x14ac:dyDescent="0.35">
      <c r="A93" s="85"/>
      <c r="B93" s="29" t="str">
        <f>A95</f>
        <v>2011</v>
      </c>
      <c r="C93" s="29">
        <f>B93+1</f>
        <v>2012</v>
      </c>
      <c r="D93" s="29">
        <f t="shared" ref="D93:K93" si="19">C93+1</f>
        <v>2013</v>
      </c>
      <c r="E93" s="29">
        <f t="shared" si="19"/>
        <v>2014</v>
      </c>
      <c r="F93" s="29">
        <f t="shared" si="19"/>
        <v>2015</v>
      </c>
      <c r="G93" s="29">
        <f t="shared" si="19"/>
        <v>2016</v>
      </c>
      <c r="H93" s="29">
        <f t="shared" si="19"/>
        <v>2017</v>
      </c>
      <c r="I93" s="29">
        <f t="shared" si="19"/>
        <v>2018</v>
      </c>
      <c r="J93" s="29">
        <f t="shared" si="19"/>
        <v>2019</v>
      </c>
      <c r="K93" s="29">
        <f t="shared" si="19"/>
        <v>2020</v>
      </c>
      <c r="L93" s="4"/>
      <c r="M93" s="4"/>
    </row>
    <row r="94" spans="1:13" x14ac:dyDescent="0.35">
      <c r="A94" s="30" t="s">
        <v>9</v>
      </c>
      <c r="B94" s="31">
        <v>0</v>
      </c>
      <c r="C94" s="31">
        <v>15758.329290000007</v>
      </c>
      <c r="D94" s="31">
        <v>34563.224970000003</v>
      </c>
      <c r="E94" s="31">
        <v>80959.495040000009</v>
      </c>
      <c r="F94" s="31">
        <v>92500.100530000011</v>
      </c>
      <c r="G94" s="31">
        <v>97992.852890000024</v>
      </c>
      <c r="H94" s="31">
        <v>84888.881960000028</v>
      </c>
      <c r="I94" s="31">
        <v>69075.771340000036</v>
      </c>
      <c r="J94" s="31">
        <v>62026.543000000027</v>
      </c>
      <c r="K94" s="31">
        <v>61082.788570000019</v>
      </c>
      <c r="L94" s="4"/>
      <c r="M94" s="4"/>
    </row>
    <row r="95" spans="1:13" x14ac:dyDescent="0.35">
      <c r="A95" s="10" t="str">
        <f>A79</f>
        <v>2011</v>
      </c>
      <c r="B95" s="31">
        <v>0</v>
      </c>
      <c r="C95" s="31">
        <v>1255.0280600000001</v>
      </c>
      <c r="D95" s="31">
        <v>4733.1544599999997</v>
      </c>
      <c r="E95" s="31">
        <v>6348.3547500000004</v>
      </c>
      <c r="F95" s="31">
        <v>11243.17618</v>
      </c>
      <c r="G95" s="31">
        <v>14967.491109999999</v>
      </c>
      <c r="H95" s="31">
        <v>12519.587230000001</v>
      </c>
      <c r="I95" s="31">
        <v>8435.1171599999998</v>
      </c>
      <c r="J95" s="31">
        <v>7064.3710999999994</v>
      </c>
      <c r="K95" s="31">
        <v>6752.4023200000001</v>
      </c>
      <c r="L95" s="4"/>
      <c r="M95" s="4"/>
    </row>
    <row r="96" spans="1:13" x14ac:dyDescent="0.35">
      <c r="A96" s="10" t="str">
        <f t="shared" ref="A96:A104" si="20">A80</f>
        <v>2012</v>
      </c>
      <c r="B96" s="33" t="s">
        <v>32</v>
      </c>
      <c r="C96" s="31">
        <v>95.531100000000009</v>
      </c>
      <c r="D96" s="31">
        <v>2534.9499000000001</v>
      </c>
      <c r="E96" s="31">
        <v>9599.9298500000004</v>
      </c>
      <c r="F96" s="31">
        <v>12552.30464</v>
      </c>
      <c r="G96" s="31">
        <v>11514.895570000001</v>
      </c>
      <c r="H96" s="31">
        <v>9367.669969999999</v>
      </c>
      <c r="I96" s="31">
        <v>6578.8560300000008</v>
      </c>
      <c r="J96" s="31">
        <v>4588.7111399999994</v>
      </c>
      <c r="K96" s="31">
        <v>4824.5642900000003</v>
      </c>
      <c r="L96" s="4"/>
      <c r="M96" s="4"/>
    </row>
    <row r="97" spans="1:13" x14ac:dyDescent="0.35">
      <c r="A97" s="10" t="str">
        <f t="shared" si="20"/>
        <v>2013</v>
      </c>
      <c r="B97" s="33" t="s">
        <v>32</v>
      </c>
      <c r="C97" s="33" t="s">
        <v>32</v>
      </c>
      <c r="D97" s="31">
        <v>0</v>
      </c>
      <c r="E97" s="31">
        <v>0</v>
      </c>
      <c r="F97" s="31">
        <v>0</v>
      </c>
      <c r="G97" s="31">
        <v>3174.1973500000004</v>
      </c>
      <c r="H97" s="31">
        <v>2564.7114100000003</v>
      </c>
      <c r="I97" s="31">
        <v>2058.4952000000003</v>
      </c>
      <c r="J97" s="31">
        <v>1293.4205300000001</v>
      </c>
      <c r="K97" s="31">
        <v>1296.39499</v>
      </c>
      <c r="L97" s="4"/>
      <c r="M97" s="4"/>
    </row>
    <row r="98" spans="1:13" x14ac:dyDescent="0.35">
      <c r="A98" s="10" t="str">
        <f t="shared" si="20"/>
        <v>2014</v>
      </c>
      <c r="B98" s="33" t="s">
        <v>32</v>
      </c>
      <c r="C98" s="33" t="s">
        <v>32</v>
      </c>
      <c r="D98" s="33" t="s">
        <v>32</v>
      </c>
      <c r="E98" s="31">
        <v>0</v>
      </c>
      <c r="F98" s="31">
        <v>473.06383</v>
      </c>
      <c r="G98" s="31">
        <v>3445.8224399999999</v>
      </c>
      <c r="H98" s="31">
        <v>2625.9115300000003</v>
      </c>
      <c r="I98" s="31">
        <v>2057.8448900000003</v>
      </c>
      <c r="J98" s="31">
        <v>1635.57736</v>
      </c>
      <c r="K98" s="31">
        <v>1760.88185</v>
      </c>
      <c r="L98" s="4"/>
      <c r="M98" s="4"/>
    </row>
    <row r="99" spans="1:13" x14ac:dyDescent="0.35">
      <c r="A99" s="10" t="str">
        <f t="shared" si="20"/>
        <v>2015</v>
      </c>
      <c r="B99" s="33" t="s">
        <v>32</v>
      </c>
      <c r="C99" s="33" t="s">
        <v>32</v>
      </c>
      <c r="D99" s="33" t="s">
        <v>32</v>
      </c>
      <c r="E99" s="33" t="s">
        <v>32</v>
      </c>
      <c r="F99" s="31">
        <v>0</v>
      </c>
      <c r="G99" s="31">
        <v>3183.5087799999997</v>
      </c>
      <c r="H99" s="31">
        <v>2010.92193</v>
      </c>
      <c r="I99" s="31">
        <v>2046.38194</v>
      </c>
      <c r="J99" s="31">
        <v>1197.0186799999999</v>
      </c>
      <c r="K99" s="31">
        <v>1342.2370000000001</v>
      </c>
      <c r="L99" s="4"/>
      <c r="M99" s="4"/>
    </row>
    <row r="100" spans="1:13" x14ac:dyDescent="0.35">
      <c r="A100" s="10" t="str">
        <f t="shared" si="20"/>
        <v>2016</v>
      </c>
      <c r="B100" s="33" t="s">
        <v>32</v>
      </c>
      <c r="C100" s="33" t="s">
        <v>32</v>
      </c>
      <c r="D100" s="33" t="s">
        <v>32</v>
      </c>
      <c r="E100" s="33" t="s">
        <v>32</v>
      </c>
      <c r="F100" s="33" t="s">
        <v>32</v>
      </c>
      <c r="G100" s="31">
        <v>2945.4292999999998</v>
      </c>
      <c r="H100" s="31">
        <v>2233.1812999999997</v>
      </c>
      <c r="I100" s="31">
        <v>1161.22316</v>
      </c>
      <c r="J100" s="31">
        <v>1049.41048</v>
      </c>
      <c r="K100" s="31">
        <v>1174.6016399999999</v>
      </c>
      <c r="L100" s="4"/>
      <c r="M100" s="4"/>
    </row>
    <row r="101" spans="1:13" x14ac:dyDescent="0.35">
      <c r="A101" s="10" t="str">
        <f t="shared" si="20"/>
        <v>2017</v>
      </c>
      <c r="B101" s="33" t="s">
        <v>32</v>
      </c>
      <c r="C101" s="33" t="s">
        <v>32</v>
      </c>
      <c r="D101" s="33" t="s">
        <v>32</v>
      </c>
      <c r="E101" s="33" t="s">
        <v>32</v>
      </c>
      <c r="F101" s="33" t="s">
        <v>32</v>
      </c>
      <c r="G101" s="33" t="s">
        <v>32</v>
      </c>
      <c r="H101" s="31">
        <v>2576.6362999999997</v>
      </c>
      <c r="I101" s="31">
        <v>2151.0670599999999</v>
      </c>
      <c r="J101" s="31">
        <v>1280.31753</v>
      </c>
      <c r="K101" s="31">
        <v>1097.8060800000001</v>
      </c>
      <c r="L101" s="4"/>
      <c r="M101" s="4"/>
    </row>
    <row r="102" spans="1:13" x14ac:dyDescent="0.35">
      <c r="A102" s="10" t="str">
        <f t="shared" si="20"/>
        <v>2018</v>
      </c>
      <c r="B102" s="33" t="s">
        <v>32</v>
      </c>
      <c r="C102" s="33" t="s">
        <v>32</v>
      </c>
      <c r="D102" s="33" t="s">
        <v>32</v>
      </c>
      <c r="E102" s="33" t="s">
        <v>32</v>
      </c>
      <c r="F102" s="33" t="s">
        <v>32</v>
      </c>
      <c r="G102" s="33" t="s">
        <v>32</v>
      </c>
      <c r="H102" s="33" t="s">
        <v>32</v>
      </c>
      <c r="I102" s="31">
        <v>1493.6125500000001</v>
      </c>
      <c r="J102" s="31">
        <v>714.28570999999999</v>
      </c>
      <c r="K102" s="31">
        <v>900</v>
      </c>
      <c r="L102" s="4"/>
      <c r="M102" s="4"/>
    </row>
    <row r="103" spans="1:13" x14ac:dyDescent="0.35">
      <c r="A103" s="10" t="str">
        <f t="shared" si="20"/>
        <v>2019</v>
      </c>
      <c r="B103" s="33" t="s">
        <v>32</v>
      </c>
      <c r="C103" s="33" t="s">
        <v>32</v>
      </c>
      <c r="D103" s="33" t="s">
        <v>32</v>
      </c>
      <c r="E103" s="33" t="s">
        <v>32</v>
      </c>
      <c r="F103" s="33" t="s">
        <v>32</v>
      </c>
      <c r="G103" s="33" t="s">
        <v>32</v>
      </c>
      <c r="H103" s="33" t="s">
        <v>32</v>
      </c>
      <c r="I103" s="33" t="s">
        <v>32</v>
      </c>
      <c r="J103" s="31">
        <v>1273.749</v>
      </c>
      <c r="K103" s="31">
        <v>1113.4506699999999</v>
      </c>
      <c r="L103" s="4"/>
      <c r="M103" s="4"/>
    </row>
    <row r="104" spans="1:13" ht="15" thickBot="1" x14ac:dyDescent="0.4">
      <c r="A104" s="11" t="str">
        <f t="shared" si="20"/>
        <v>2020</v>
      </c>
      <c r="B104" s="34" t="s">
        <v>32</v>
      </c>
      <c r="C104" s="34" t="s">
        <v>32</v>
      </c>
      <c r="D104" s="34" t="s">
        <v>32</v>
      </c>
      <c r="E104" s="34" t="s">
        <v>32</v>
      </c>
      <c r="F104" s="34" t="s">
        <v>32</v>
      </c>
      <c r="G104" s="34" t="s">
        <v>32</v>
      </c>
      <c r="H104" s="34" t="s">
        <v>32</v>
      </c>
      <c r="I104" s="34" t="s">
        <v>32</v>
      </c>
      <c r="J104" s="34" t="s">
        <v>32</v>
      </c>
      <c r="K104" s="34">
        <v>1942.1348500000001</v>
      </c>
      <c r="L104" s="4"/>
      <c r="M104" s="4"/>
    </row>
  </sheetData>
  <mergeCells count="15">
    <mergeCell ref="A58:A60"/>
    <mergeCell ref="A75:A77"/>
    <mergeCell ref="A91:A93"/>
    <mergeCell ref="L7:L9"/>
    <mergeCell ref="A5:A9"/>
    <mergeCell ref="E6:F7"/>
    <mergeCell ref="G6:H7"/>
    <mergeCell ref="I6:J7"/>
    <mergeCell ref="K7:K9"/>
    <mergeCell ref="J23:K24"/>
    <mergeCell ref="L24:L26"/>
    <mergeCell ref="M24:M26"/>
    <mergeCell ref="E40:G41"/>
    <mergeCell ref="K40:L41"/>
    <mergeCell ref="J41:J43"/>
  </mergeCells>
  <printOptions horizontalCentered="1"/>
  <pageMargins left="0.5" right="0.5" top="0.25" bottom="0.25" header="0.3" footer="0.3"/>
  <pageSetup scale="64" fitToHeight="4" orientation="landscape" r:id="rId1"/>
  <rowBreaks count="1" manualBreakCount="1">
    <brk id="5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04"/>
  <sheetViews>
    <sheetView showGridLines="0" topLeftCell="A196" zoomScaleNormal="100" workbookViewId="0">
      <selection activeCell="A106" sqref="A106:XFD382"/>
    </sheetView>
  </sheetViews>
  <sheetFormatPr defaultColWidth="9.08984375" defaultRowHeight="14.5" x14ac:dyDescent="0.35"/>
  <cols>
    <col min="1" max="1" width="13.6328125" style="45" customWidth="1"/>
    <col min="2" max="13" width="13.36328125" style="45" customWidth="1"/>
    <col min="14" max="16384" width="9.08984375" style="45"/>
  </cols>
  <sheetData>
    <row r="1" spans="1:16" ht="15.5" x14ac:dyDescent="0.35">
      <c r="A1" s="1" t="str">
        <f>"ANNUAL STATEMENT FOR THE YEAR 2020 OF THE Berkley Insurance Company FOR "&amp;$P$1&amp;" Segment"</f>
        <v>ANNUAL STATEMENT FOR THE YEAR 2020 OF THE Berkley Insurance Company FOR Reinsurance Liability x Assumed WC Segment</v>
      </c>
      <c r="B1" s="2"/>
      <c r="C1" s="2"/>
      <c r="D1" s="2"/>
      <c r="E1" s="2"/>
      <c r="F1" s="2"/>
      <c r="G1" s="2"/>
      <c r="H1" s="2"/>
      <c r="I1" s="2"/>
      <c r="J1" s="2"/>
      <c r="K1" s="2"/>
      <c r="L1" s="2"/>
      <c r="M1" s="2"/>
      <c r="P1" s="45" t="s">
        <v>47</v>
      </c>
    </row>
    <row r="2" spans="1:16" ht="15.5" x14ac:dyDescent="0.35">
      <c r="A2" s="3" t="s">
        <v>50</v>
      </c>
      <c r="B2" s="2"/>
      <c r="C2" s="2"/>
      <c r="D2" s="2"/>
      <c r="E2" s="2"/>
      <c r="F2" s="2"/>
      <c r="G2" s="2"/>
      <c r="H2" s="2"/>
      <c r="I2" s="2"/>
      <c r="J2" s="2"/>
      <c r="K2" s="2"/>
      <c r="L2" s="2"/>
      <c r="M2" s="2"/>
    </row>
    <row r="3" spans="1:16" x14ac:dyDescent="0.35">
      <c r="A3" s="4"/>
      <c r="B3" s="4"/>
      <c r="C3" s="4"/>
      <c r="D3" s="4"/>
      <c r="E3" s="4"/>
      <c r="F3" s="4"/>
      <c r="G3" s="4"/>
      <c r="H3" s="4"/>
      <c r="I3" s="4"/>
      <c r="J3" s="4"/>
      <c r="K3" s="4"/>
      <c r="L3" s="4"/>
      <c r="M3" s="4"/>
    </row>
    <row r="4" spans="1:16" ht="16" thickBot="1" x14ac:dyDescent="0.4">
      <c r="A4" s="44" t="s">
        <v>42</v>
      </c>
      <c r="B4" s="2"/>
      <c r="C4" s="2"/>
      <c r="D4" s="2"/>
      <c r="E4" s="2"/>
      <c r="F4" s="2"/>
      <c r="G4" s="2"/>
      <c r="H4" s="2"/>
      <c r="I4" s="2"/>
      <c r="J4" s="2"/>
      <c r="K4" s="2"/>
      <c r="L4" s="2"/>
      <c r="M4" s="24"/>
    </row>
    <row r="5" spans="1:16" ht="15" thickBot="1" x14ac:dyDescent="0.4">
      <c r="A5" s="70" t="s">
        <v>38</v>
      </c>
      <c r="B5" s="46" t="s">
        <v>0</v>
      </c>
      <c r="C5" s="47"/>
      <c r="D5" s="48"/>
      <c r="E5" s="46" t="s">
        <v>1</v>
      </c>
      <c r="F5" s="47"/>
      <c r="G5" s="47"/>
      <c r="H5" s="47"/>
      <c r="I5" s="47"/>
      <c r="J5" s="47"/>
      <c r="K5" s="47"/>
      <c r="L5" s="48"/>
      <c r="M5" s="5"/>
    </row>
    <row r="6" spans="1:16" x14ac:dyDescent="0.35">
      <c r="A6" s="68"/>
      <c r="B6" s="41">
        <v>1</v>
      </c>
      <c r="C6" s="41">
        <v>2</v>
      </c>
      <c r="D6" s="41">
        <v>3</v>
      </c>
      <c r="E6" s="71" t="s">
        <v>2</v>
      </c>
      <c r="F6" s="72"/>
      <c r="G6" s="75" t="s">
        <v>3</v>
      </c>
      <c r="H6" s="76"/>
      <c r="I6" s="75" t="s">
        <v>4</v>
      </c>
      <c r="J6" s="76"/>
      <c r="K6" s="58">
        <v>10</v>
      </c>
      <c r="L6" s="41">
        <v>11</v>
      </c>
      <c r="M6" s="5"/>
    </row>
    <row r="7" spans="1:16" ht="15" thickBot="1" x14ac:dyDescent="0.4">
      <c r="A7" s="68"/>
      <c r="B7" s="42"/>
      <c r="C7" s="42"/>
      <c r="D7" s="42"/>
      <c r="E7" s="73"/>
      <c r="F7" s="74"/>
      <c r="G7" s="77"/>
      <c r="H7" s="78"/>
      <c r="I7" s="77"/>
      <c r="J7" s="78"/>
      <c r="K7" s="79" t="s">
        <v>5</v>
      </c>
      <c r="L7" s="68" t="s">
        <v>43</v>
      </c>
      <c r="M7" s="5"/>
    </row>
    <row r="8" spans="1:16" x14ac:dyDescent="0.35">
      <c r="A8" s="68"/>
      <c r="B8" s="42"/>
      <c r="C8" s="42"/>
      <c r="D8" s="42"/>
      <c r="E8" s="43">
        <v>4</v>
      </c>
      <c r="F8" s="43">
        <f>E8+1</f>
        <v>5</v>
      </c>
      <c r="G8" s="43">
        <f>F8+1</f>
        <v>6</v>
      </c>
      <c r="H8" s="43">
        <f>G8+1</f>
        <v>7</v>
      </c>
      <c r="I8" s="43">
        <f>H8+1</f>
        <v>8</v>
      </c>
      <c r="J8" s="43">
        <f>I8+1</f>
        <v>9</v>
      </c>
      <c r="K8" s="79"/>
      <c r="L8" s="68"/>
      <c r="M8" s="5"/>
    </row>
    <row r="9" spans="1:16" ht="29.5" thickBot="1" x14ac:dyDescent="0.4">
      <c r="A9" s="69"/>
      <c r="B9" s="51" t="s">
        <v>6</v>
      </c>
      <c r="C9" s="51" t="s">
        <v>7</v>
      </c>
      <c r="D9" s="51" t="s">
        <v>8</v>
      </c>
      <c r="E9" s="51" t="s">
        <v>6</v>
      </c>
      <c r="F9" s="51" t="s">
        <v>7</v>
      </c>
      <c r="G9" s="51" t="s">
        <v>6</v>
      </c>
      <c r="H9" s="51" t="s">
        <v>7</v>
      </c>
      <c r="I9" s="51" t="s">
        <v>6</v>
      </c>
      <c r="J9" s="51" t="s">
        <v>7</v>
      </c>
      <c r="K9" s="80"/>
      <c r="L9" s="69"/>
      <c r="M9" s="6"/>
    </row>
    <row r="10" spans="1:16" x14ac:dyDescent="0.35">
      <c r="A10" s="7" t="s">
        <v>9</v>
      </c>
      <c r="B10" s="61" t="s">
        <v>32</v>
      </c>
      <c r="C10" s="61" t="s">
        <v>32</v>
      </c>
      <c r="D10" s="61" t="s">
        <v>32</v>
      </c>
      <c r="E10" s="9">
        <f>'Reins Liab'!E10-'Assumed XS WC'!E10</f>
        <v>20389.687750000001</v>
      </c>
      <c r="F10" s="9">
        <f>'Reins Liab'!F10-'Assumed XS WC'!F10</f>
        <v>90.934489999999983</v>
      </c>
      <c r="G10" s="9">
        <f>'Reins Liab'!G10-'Assumed XS WC'!G10</f>
        <v>2039.4231</v>
      </c>
      <c r="H10" s="9">
        <f>'Reins Liab'!H10-'Assumed XS WC'!H10</f>
        <v>338</v>
      </c>
      <c r="I10" s="9">
        <f>'Reins Liab'!I10-'Assumed XS WC'!I10</f>
        <v>733.07508999999982</v>
      </c>
      <c r="J10" s="9">
        <f>'Reins Liab'!J10-'Assumed XS WC'!J10</f>
        <v>0</v>
      </c>
      <c r="K10" s="9">
        <f>'Reins Liab'!K10-'Assumed XS WC'!K10</f>
        <v>0</v>
      </c>
      <c r="L10" s="8">
        <f>E10-F10+G10-H10+I10-J10</f>
        <v>22733.25145</v>
      </c>
      <c r="M10" s="6"/>
    </row>
    <row r="11" spans="1:16" x14ac:dyDescent="0.35">
      <c r="A11" s="10" t="str">
        <f>'Reins Liab'!A11</f>
        <v>2011</v>
      </c>
      <c r="B11" s="9">
        <f>'Reins Liab'!B11-'Assumed XS WC'!B11</f>
        <v>147639.03137000001</v>
      </c>
      <c r="C11" s="9">
        <f>'Reins Liab'!C11-'Assumed XS WC'!C11</f>
        <v>3717</v>
      </c>
      <c r="D11" s="9">
        <f>'Reins Liab'!D11-'Assumed XS WC'!D11</f>
        <v>139048.82425000001</v>
      </c>
      <c r="E11" s="9">
        <f>'Reins Liab'!E11-'Assumed XS WC'!E11</f>
        <v>90546.448430000004</v>
      </c>
      <c r="F11" s="9">
        <f>'Reins Liab'!F11-'Assumed XS WC'!F11</f>
        <v>4294</v>
      </c>
      <c r="G11" s="9">
        <f>'Reins Liab'!G11-'Assumed XS WC'!G11</f>
        <v>4220.3879999999999</v>
      </c>
      <c r="H11" s="9">
        <f>'Reins Liab'!H11-'Assumed XS WC'!H11</f>
        <v>12</v>
      </c>
      <c r="I11" s="9">
        <f>'Reins Liab'!I11-'Assumed XS WC'!I11</f>
        <v>1506.0211400000001</v>
      </c>
      <c r="J11" s="9">
        <f>'Reins Liab'!J11-'Assumed XS WC'!J11</f>
        <v>0</v>
      </c>
      <c r="K11" s="9">
        <f>'Reins Liab'!K11-'Assumed XS WC'!K11</f>
        <v>0</v>
      </c>
      <c r="L11" s="9">
        <f t="shared" ref="L11:L20" si="0">E11-F11+G11-H11+I11-J11</f>
        <v>91966.857570000007</v>
      </c>
      <c r="M11" s="6"/>
    </row>
    <row r="12" spans="1:16" x14ac:dyDescent="0.35">
      <c r="A12" s="10" t="str">
        <f>'Reins Liab'!A12</f>
        <v>2012</v>
      </c>
      <c r="B12" s="9">
        <f>'Reins Liab'!B12-'Assumed XS WC'!B12</f>
        <v>197983.65525000001</v>
      </c>
      <c r="C12" s="9">
        <f>'Reins Liab'!C12-'Assumed XS WC'!C12</f>
        <v>5653</v>
      </c>
      <c r="D12" s="9">
        <f>'Reins Liab'!D12-'Assumed XS WC'!D12</f>
        <v>170663.03137000001</v>
      </c>
      <c r="E12" s="9">
        <f>'Reins Liab'!E12-'Assumed XS WC'!E12</f>
        <v>104959.65715</v>
      </c>
      <c r="F12" s="9">
        <f>'Reins Liab'!F12-'Assumed XS WC'!F12</f>
        <v>5987</v>
      </c>
      <c r="G12" s="9">
        <f>'Reins Liab'!G12-'Assumed XS WC'!G12</f>
        <v>4845.45</v>
      </c>
      <c r="H12" s="9">
        <f>'Reins Liab'!H12-'Assumed XS WC'!H12</f>
        <v>231</v>
      </c>
      <c r="I12" s="9">
        <f>'Reins Liab'!I12-'Assumed XS WC'!I12</f>
        <v>2163.6900500000002</v>
      </c>
      <c r="J12" s="9">
        <f>'Reins Liab'!J12-'Assumed XS WC'!J12</f>
        <v>0</v>
      </c>
      <c r="K12" s="9">
        <f>'Reins Liab'!K12-'Assumed XS WC'!K12</f>
        <v>0</v>
      </c>
      <c r="L12" s="9">
        <f t="shared" si="0"/>
        <v>105750.7972</v>
      </c>
      <c r="M12" s="6"/>
    </row>
    <row r="13" spans="1:16" x14ac:dyDescent="0.35">
      <c r="A13" s="10" t="str">
        <f>'Reins Liab'!A13</f>
        <v>2013</v>
      </c>
      <c r="B13" s="9">
        <f>'Reins Liab'!B13-'Assumed XS WC'!B13</f>
        <v>258663.17473</v>
      </c>
      <c r="C13" s="9">
        <f>'Reins Liab'!C13-'Assumed XS WC'!C13</f>
        <v>9434</v>
      </c>
      <c r="D13" s="9">
        <f>'Reins Liab'!D13-'Assumed XS WC'!D13</f>
        <v>223832.65525000001</v>
      </c>
      <c r="E13" s="9">
        <f>'Reins Liab'!E13-'Assumed XS WC'!E13</f>
        <v>93551</v>
      </c>
      <c r="F13" s="9">
        <f>'Reins Liab'!F13-'Assumed XS WC'!F13</f>
        <v>4671</v>
      </c>
      <c r="G13" s="9">
        <f>'Reins Liab'!G13-'Assumed XS WC'!G13</f>
        <v>5606.6750000000002</v>
      </c>
      <c r="H13" s="9">
        <f>'Reins Liab'!H13-'Assumed XS WC'!H13</f>
        <v>241</v>
      </c>
      <c r="I13" s="9">
        <f>'Reins Liab'!I13-'Assumed XS WC'!I13</f>
        <v>2464.2339999999999</v>
      </c>
      <c r="J13" s="9">
        <f>'Reins Liab'!J13-'Assumed XS WC'!J13</f>
        <v>246</v>
      </c>
      <c r="K13" s="9">
        <f>'Reins Liab'!K13-'Assumed XS WC'!K13</f>
        <v>4</v>
      </c>
      <c r="L13" s="9">
        <f t="shared" si="0"/>
        <v>96463.909</v>
      </c>
      <c r="M13" s="6"/>
    </row>
    <row r="14" spans="1:16" x14ac:dyDescent="0.35">
      <c r="A14" s="10" t="str">
        <f>'Reins Liab'!A14</f>
        <v>2014</v>
      </c>
      <c r="B14" s="9">
        <f>'Reins Liab'!B14-'Assumed XS WC'!B14</f>
        <v>268009.00261000003</v>
      </c>
      <c r="C14" s="9">
        <f>'Reins Liab'!C14-'Assumed XS WC'!C14</f>
        <v>12208</v>
      </c>
      <c r="D14" s="9">
        <f>'Reins Liab'!D14-'Assumed XS WC'!D14</f>
        <v>254808.17473</v>
      </c>
      <c r="E14" s="9">
        <f>'Reins Liab'!E14-'Assumed XS WC'!E14</f>
        <v>131548.34812000001</v>
      </c>
      <c r="F14" s="9">
        <f>'Reins Liab'!F14-'Assumed XS WC'!F14</f>
        <v>4902</v>
      </c>
      <c r="G14" s="9">
        <f>'Reins Liab'!G14-'Assumed XS WC'!G14</f>
        <v>5517.6</v>
      </c>
      <c r="H14" s="9">
        <f>'Reins Liab'!H14-'Assumed XS WC'!H14</f>
        <v>13</v>
      </c>
      <c r="I14" s="9">
        <f>'Reins Liab'!I14-'Assumed XS WC'!I14</f>
        <v>2457.7563</v>
      </c>
      <c r="J14" s="9">
        <f>'Reins Liab'!J14-'Assumed XS WC'!J14</f>
        <v>326</v>
      </c>
      <c r="K14" s="9">
        <f>'Reins Liab'!K14-'Assumed XS WC'!K14</f>
        <v>192</v>
      </c>
      <c r="L14" s="9">
        <f t="shared" si="0"/>
        <v>134282.70442000002</v>
      </c>
      <c r="M14" s="6"/>
    </row>
    <row r="15" spans="1:16" x14ac:dyDescent="0.35">
      <c r="A15" s="10" t="str">
        <f>'Reins Liab'!A15</f>
        <v>2015</v>
      </c>
      <c r="B15" s="9">
        <f>'Reins Liab'!B15-'Assumed XS WC'!B15</f>
        <v>258543.69547000001</v>
      </c>
      <c r="C15" s="9">
        <f>'Reins Liab'!C15-'Assumed XS WC'!C15</f>
        <v>11898</v>
      </c>
      <c r="D15" s="9">
        <f>'Reins Liab'!D15-'Assumed XS WC'!D15</f>
        <v>243502.00261</v>
      </c>
      <c r="E15" s="9">
        <f>'Reins Liab'!E15-'Assumed XS WC'!E15</f>
        <v>127194.56200000001</v>
      </c>
      <c r="F15" s="9">
        <f>'Reins Liab'!F15-'Assumed XS WC'!F15</f>
        <v>12524</v>
      </c>
      <c r="G15" s="9">
        <f>'Reins Liab'!G15-'Assumed XS WC'!G15</f>
        <v>3946.6750000000002</v>
      </c>
      <c r="H15" s="9">
        <f>'Reins Liab'!H15-'Assumed XS WC'!H15</f>
        <v>277</v>
      </c>
      <c r="I15" s="9">
        <f>'Reins Liab'!I15-'Assumed XS WC'!I15</f>
        <v>2068.9333700000002</v>
      </c>
      <c r="J15" s="9">
        <f>'Reins Liab'!J15-'Assumed XS WC'!J15</f>
        <v>38</v>
      </c>
      <c r="K15" s="9">
        <f>'Reins Liab'!K15-'Assumed XS WC'!K15</f>
        <v>3</v>
      </c>
      <c r="L15" s="9">
        <f t="shared" si="0"/>
        <v>120371.17037000001</v>
      </c>
      <c r="M15" s="6"/>
    </row>
    <row r="16" spans="1:16" x14ac:dyDescent="0.35">
      <c r="A16" s="10" t="str">
        <f>'Reins Liab'!A16</f>
        <v>2016</v>
      </c>
      <c r="B16" s="9">
        <f>'Reins Liab'!B16-'Assumed XS WC'!B16</f>
        <v>246367.15447000001</v>
      </c>
      <c r="C16" s="9">
        <f>'Reins Liab'!C16-'Assumed XS WC'!C16</f>
        <v>15101</v>
      </c>
      <c r="D16" s="9">
        <f>'Reins Liab'!D16-'Assumed XS WC'!D16</f>
        <v>229236.69547000001</v>
      </c>
      <c r="E16" s="9">
        <f>'Reins Liab'!E16-'Assumed XS WC'!E16</f>
        <v>104302</v>
      </c>
      <c r="F16" s="9">
        <f>'Reins Liab'!F16-'Assumed XS WC'!F16</f>
        <v>13145</v>
      </c>
      <c r="G16" s="9">
        <f>'Reins Liab'!G16-'Assumed XS WC'!G16</f>
        <v>3928.6750000000002</v>
      </c>
      <c r="H16" s="9">
        <f>'Reins Liab'!H16-'Assumed XS WC'!H16</f>
        <v>230</v>
      </c>
      <c r="I16" s="9">
        <f>'Reins Liab'!I16-'Assumed XS WC'!I16</f>
        <v>1120.3801800000001</v>
      </c>
      <c r="J16" s="9">
        <f>'Reins Liab'!J16-'Assumed XS WC'!J16</f>
        <v>11</v>
      </c>
      <c r="K16" s="9">
        <f>'Reins Liab'!K16-'Assumed XS WC'!K16</f>
        <v>47</v>
      </c>
      <c r="L16" s="9">
        <f t="shared" si="0"/>
        <v>95965.055179999996</v>
      </c>
      <c r="M16" s="6"/>
    </row>
    <row r="17" spans="1:13" x14ac:dyDescent="0.35">
      <c r="A17" s="10" t="str">
        <f>'Reins Liab'!A17</f>
        <v>2017</v>
      </c>
      <c r="B17" s="9">
        <f>'Reins Liab'!B17-'Assumed XS WC'!B17</f>
        <v>236197.20593</v>
      </c>
      <c r="C17" s="9">
        <f>'Reins Liab'!C17-'Assumed XS WC'!C17</f>
        <v>15568.106540000001</v>
      </c>
      <c r="D17" s="9">
        <f>'Reins Liab'!D17-'Assumed XS WC'!D17</f>
        <v>220158.15447000001</v>
      </c>
      <c r="E17" s="9">
        <f>'Reins Liab'!E17-'Assumed XS WC'!E17</f>
        <v>71519</v>
      </c>
      <c r="F17" s="9">
        <f>'Reins Liab'!F17-'Assumed XS WC'!F17</f>
        <v>3018</v>
      </c>
      <c r="G17" s="9">
        <f>'Reins Liab'!G17-'Assumed XS WC'!G17</f>
        <v>2037</v>
      </c>
      <c r="H17" s="9">
        <f>'Reins Liab'!H17-'Assumed XS WC'!H17</f>
        <v>103</v>
      </c>
      <c r="I17" s="9">
        <f>'Reins Liab'!I17-'Assumed XS WC'!I17</f>
        <v>1294.75315</v>
      </c>
      <c r="J17" s="9">
        <f>'Reins Liab'!J17-'Assumed XS WC'!J17</f>
        <v>2</v>
      </c>
      <c r="K17" s="9">
        <f>'Reins Liab'!K17-'Assumed XS WC'!K17</f>
        <v>1</v>
      </c>
      <c r="L17" s="9">
        <f t="shared" si="0"/>
        <v>71727.753150000004</v>
      </c>
      <c r="M17" s="6"/>
    </row>
    <row r="18" spans="1:13" x14ac:dyDescent="0.35">
      <c r="A18" s="10" t="str">
        <f>'Reins Liab'!A18</f>
        <v>2018</v>
      </c>
      <c r="B18" s="9">
        <f>'Reins Liab'!B18-'Assumed XS WC'!B18</f>
        <v>236117.06521</v>
      </c>
      <c r="C18" s="9">
        <f>'Reins Liab'!C18-'Assumed XS WC'!C18</f>
        <v>13310</v>
      </c>
      <c r="D18" s="9">
        <f>'Reins Liab'!D18-'Assumed XS WC'!D18</f>
        <v>220957.11669</v>
      </c>
      <c r="E18" s="9">
        <f>'Reins Liab'!E18-'Assumed XS WC'!E18</f>
        <v>50548</v>
      </c>
      <c r="F18" s="9">
        <f>'Reins Liab'!F18-'Assumed XS WC'!F18</f>
        <v>1706</v>
      </c>
      <c r="G18" s="9">
        <f>'Reins Liab'!G18-'Assumed XS WC'!G18</f>
        <v>696</v>
      </c>
      <c r="H18" s="9">
        <f>'Reins Liab'!H18-'Assumed XS WC'!H18</f>
        <v>169</v>
      </c>
      <c r="I18" s="9">
        <f>'Reins Liab'!I18-'Assumed XS WC'!I18</f>
        <v>904.51705000000004</v>
      </c>
      <c r="J18" s="9">
        <f>'Reins Liab'!J18-'Assumed XS WC'!J18</f>
        <v>1</v>
      </c>
      <c r="K18" s="9">
        <f>'Reins Liab'!K18-'Assumed XS WC'!K18</f>
        <v>1</v>
      </c>
      <c r="L18" s="9">
        <f t="shared" si="0"/>
        <v>50272.517050000002</v>
      </c>
      <c r="M18" s="6"/>
    </row>
    <row r="19" spans="1:13" x14ac:dyDescent="0.35">
      <c r="A19" s="10" t="str">
        <f>'Reins Liab'!A19</f>
        <v>2019</v>
      </c>
      <c r="B19" s="9">
        <f>'Reins Liab'!B19-'Assumed XS WC'!B19</f>
        <v>253957.12804000001</v>
      </c>
      <c r="C19" s="9">
        <f>'Reins Liab'!C19-'Assumed XS WC'!C19</f>
        <v>12165</v>
      </c>
      <c r="D19" s="9">
        <f>'Reins Liab'!D19-'Assumed XS WC'!D19</f>
        <v>242017.74262</v>
      </c>
      <c r="E19" s="9">
        <f>'Reins Liab'!E19-'Assumed XS WC'!E19</f>
        <v>31157</v>
      </c>
      <c r="F19" s="9">
        <f>'Reins Liab'!F19-'Assumed XS WC'!F19</f>
        <v>12064</v>
      </c>
      <c r="G19" s="9">
        <f>'Reins Liab'!G19-'Assumed XS WC'!G19</f>
        <v>389</v>
      </c>
      <c r="H19" s="9">
        <f>'Reins Liab'!H19-'Assumed XS WC'!H19</f>
        <v>1</v>
      </c>
      <c r="I19" s="9">
        <f>'Reins Liab'!I19-'Assumed XS WC'!I19</f>
        <v>501.30707999999998</v>
      </c>
      <c r="J19" s="9">
        <f>'Reins Liab'!J19-'Assumed XS WC'!J19</f>
        <v>3</v>
      </c>
      <c r="K19" s="9">
        <f>'Reins Liab'!K19-'Assumed XS WC'!K19</f>
        <v>0</v>
      </c>
      <c r="L19" s="9">
        <f t="shared" si="0"/>
        <v>19979.307079999999</v>
      </c>
      <c r="M19" s="6"/>
    </row>
    <row r="20" spans="1:13" ht="15" thickBot="1" x14ac:dyDescent="0.4">
      <c r="A20" s="11" t="str">
        <f>'Reins Liab'!A20</f>
        <v>2020</v>
      </c>
      <c r="B20" s="9">
        <f>'Reins Liab'!B20-'Assumed XS WC'!B20</f>
        <v>315171.29285999999</v>
      </c>
      <c r="C20" s="9">
        <f>'Reins Liab'!C20-'Assumed XS WC'!C20</f>
        <v>14976</v>
      </c>
      <c r="D20" s="9">
        <f>'Reins Liab'!D20-'Assumed XS WC'!D20</f>
        <v>301244.87757999997</v>
      </c>
      <c r="E20" s="9">
        <f>'Reins Liab'!E20-'Assumed XS WC'!E20</f>
        <v>8009</v>
      </c>
      <c r="F20" s="9">
        <f>'Reins Liab'!F20-'Assumed XS WC'!F20</f>
        <v>21</v>
      </c>
      <c r="G20" s="9">
        <f>'Reins Liab'!G20-'Assumed XS WC'!G20</f>
        <v>27</v>
      </c>
      <c r="H20" s="9">
        <f>'Reins Liab'!H20-'Assumed XS WC'!H20</f>
        <v>0</v>
      </c>
      <c r="I20" s="9">
        <f>'Reins Liab'!I20-'Assumed XS WC'!I20</f>
        <v>318.83033999999998</v>
      </c>
      <c r="J20" s="9">
        <f>'Reins Liab'!J20-'Assumed XS WC'!J20</f>
        <v>0</v>
      </c>
      <c r="K20" s="9">
        <f>'Reins Liab'!K20-'Assumed XS WC'!K20</f>
        <v>0</v>
      </c>
      <c r="L20" s="12">
        <f t="shared" si="0"/>
        <v>8333.8303400000004</v>
      </c>
      <c r="M20" s="6"/>
    </row>
    <row r="21" spans="1:13" ht="15" thickBot="1" x14ac:dyDescent="0.4">
      <c r="A21" s="13" t="s">
        <v>10</v>
      </c>
      <c r="B21" s="62" t="s">
        <v>32</v>
      </c>
      <c r="C21" s="62" t="s">
        <v>32</v>
      </c>
      <c r="D21" s="62" t="s">
        <v>32</v>
      </c>
      <c r="E21" s="14">
        <f>SUM(E10:E20)</f>
        <v>833724.70345000003</v>
      </c>
      <c r="F21" s="14">
        <f t="shared" ref="F21:L21" si="1">SUM(F10:F20)</f>
        <v>62422.93449</v>
      </c>
      <c r="G21" s="14">
        <f t="shared" si="1"/>
        <v>33253.886099999996</v>
      </c>
      <c r="H21" s="14">
        <f t="shared" si="1"/>
        <v>1615</v>
      </c>
      <c r="I21" s="14">
        <f t="shared" si="1"/>
        <v>15533.497750000004</v>
      </c>
      <c r="J21" s="14">
        <f t="shared" si="1"/>
        <v>627</v>
      </c>
      <c r="K21" s="14">
        <f t="shared" si="1"/>
        <v>248</v>
      </c>
      <c r="L21" s="14">
        <f t="shared" si="1"/>
        <v>817847.15281</v>
      </c>
      <c r="M21" s="6"/>
    </row>
    <row r="22" spans="1:13" ht="15" thickBot="1" x14ac:dyDescent="0.4">
      <c r="A22" s="15"/>
      <c r="B22" s="16"/>
      <c r="C22" s="16"/>
      <c r="D22" s="16"/>
      <c r="E22" s="16"/>
      <c r="F22" s="16"/>
      <c r="G22" s="16"/>
      <c r="H22" s="16"/>
      <c r="I22" s="16"/>
      <c r="J22" s="16"/>
      <c r="K22" s="16"/>
      <c r="L22" s="16"/>
      <c r="M22" s="6"/>
    </row>
    <row r="23" spans="1:13" ht="15" thickBot="1" x14ac:dyDescent="0.4">
      <c r="A23" s="17"/>
      <c r="B23" s="46" t="s">
        <v>11</v>
      </c>
      <c r="C23" s="47"/>
      <c r="D23" s="47"/>
      <c r="E23" s="48"/>
      <c r="F23" s="46" t="s">
        <v>12</v>
      </c>
      <c r="G23" s="47"/>
      <c r="H23" s="47"/>
      <c r="I23" s="48"/>
      <c r="J23" s="75" t="s">
        <v>13</v>
      </c>
      <c r="K23" s="76"/>
      <c r="L23" s="40">
        <v>23</v>
      </c>
      <c r="M23" s="59">
        <v>24</v>
      </c>
    </row>
    <row r="24" spans="1:13" ht="15" thickBot="1" x14ac:dyDescent="0.4">
      <c r="A24" s="54"/>
      <c r="B24" s="46" t="s">
        <v>15</v>
      </c>
      <c r="C24" s="48"/>
      <c r="D24" s="46" t="s">
        <v>16</v>
      </c>
      <c r="E24" s="48"/>
      <c r="F24" s="46" t="s">
        <v>15</v>
      </c>
      <c r="G24" s="48"/>
      <c r="H24" s="46" t="s">
        <v>16</v>
      </c>
      <c r="I24" s="48"/>
      <c r="J24" s="77"/>
      <c r="K24" s="78"/>
      <c r="L24" s="79" t="s">
        <v>17</v>
      </c>
      <c r="M24" s="79" t="s">
        <v>14</v>
      </c>
    </row>
    <row r="25" spans="1:13" x14ac:dyDescent="0.35">
      <c r="A25" s="54"/>
      <c r="B25" s="43">
        <v>13</v>
      </c>
      <c r="C25" s="43">
        <f>B25+1</f>
        <v>14</v>
      </c>
      <c r="D25" s="43">
        <f t="shared" ref="D25:K25" si="2">C25+1</f>
        <v>15</v>
      </c>
      <c r="E25" s="43">
        <f t="shared" si="2"/>
        <v>16</v>
      </c>
      <c r="F25" s="43">
        <f t="shared" si="2"/>
        <v>17</v>
      </c>
      <c r="G25" s="43">
        <f t="shared" si="2"/>
        <v>18</v>
      </c>
      <c r="H25" s="43">
        <f t="shared" si="2"/>
        <v>19</v>
      </c>
      <c r="I25" s="43">
        <f t="shared" si="2"/>
        <v>20</v>
      </c>
      <c r="J25" s="43">
        <f t="shared" si="2"/>
        <v>21</v>
      </c>
      <c r="K25" s="43">
        <f t="shared" si="2"/>
        <v>22</v>
      </c>
      <c r="L25" s="79"/>
      <c r="M25" s="79"/>
    </row>
    <row r="26" spans="1:13" ht="29.5" thickBot="1" x14ac:dyDescent="0.4">
      <c r="A26" s="55"/>
      <c r="B26" s="51" t="s">
        <v>6</v>
      </c>
      <c r="C26" s="51" t="s">
        <v>7</v>
      </c>
      <c r="D26" s="51" t="s">
        <v>6</v>
      </c>
      <c r="E26" s="51" t="s">
        <v>7</v>
      </c>
      <c r="F26" s="51" t="s">
        <v>6</v>
      </c>
      <c r="G26" s="51" t="s">
        <v>7</v>
      </c>
      <c r="H26" s="51" t="s">
        <v>6</v>
      </c>
      <c r="I26" s="51" t="s">
        <v>7</v>
      </c>
      <c r="J26" s="51" t="s">
        <v>6</v>
      </c>
      <c r="K26" s="60" t="s">
        <v>7</v>
      </c>
      <c r="L26" s="80"/>
      <c r="M26" s="80"/>
    </row>
    <row r="27" spans="1:13" x14ac:dyDescent="0.35">
      <c r="A27" s="7" t="s">
        <v>9</v>
      </c>
      <c r="B27" s="9">
        <f>'Reins Liab'!B27-'Assumed XS WC'!B27</f>
        <v>128937.19059999999</v>
      </c>
      <c r="C27" s="9">
        <f>'Reins Liab'!C27-'Assumed XS WC'!C27</f>
        <v>9841.8490500000007</v>
      </c>
      <c r="D27" s="9">
        <f>'Reins Liab'!D27-'Assumed XS WC'!D27</f>
        <v>44447.302069999998</v>
      </c>
      <c r="E27" s="9">
        <f>'Reins Liab'!E27-'Assumed XS WC'!E27</f>
        <v>18647.659919999998</v>
      </c>
      <c r="F27" s="9">
        <f>'Reins Liab'!F27-'Assumed XS WC'!F27</f>
        <v>6658.5249999999996</v>
      </c>
      <c r="G27" s="9">
        <f>'Reins Liab'!G27-'Assumed XS WC'!G27</f>
        <v>1939.6107199999999</v>
      </c>
      <c r="H27" s="9">
        <f>'Reins Liab'!H27-'Assumed XS WC'!H27</f>
        <v>1822</v>
      </c>
      <c r="I27" s="9">
        <f>'Reins Liab'!I27-'Assumed XS WC'!I27</f>
        <v>3</v>
      </c>
      <c r="J27" s="9">
        <f>'Reins Liab'!J27-'Assumed XS WC'!J27</f>
        <v>2930.0087600000006</v>
      </c>
      <c r="K27" s="9">
        <f>'Reins Liab'!K27-'Assumed XS WC'!K27</f>
        <v>0</v>
      </c>
      <c r="L27" s="9">
        <f>'Reins Liab'!L27-'Assumed XS WC'!L27</f>
        <v>1204</v>
      </c>
      <c r="M27" s="8">
        <f>B27-C27+D27-E27+F27-G27+H27-I27+J27-K27</f>
        <v>154362.90673999998</v>
      </c>
    </row>
    <row r="28" spans="1:13" x14ac:dyDescent="0.35">
      <c r="A28" s="10" t="str">
        <f>A11</f>
        <v>2011</v>
      </c>
      <c r="B28" s="9">
        <f>'Reins Liab'!B28-'Assumed XS WC'!B28</f>
        <v>6620.1654000000017</v>
      </c>
      <c r="C28" s="9">
        <f>'Reins Liab'!C28-'Assumed XS WC'!C28</f>
        <v>0</v>
      </c>
      <c r="D28" s="9">
        <f>'Reins Liab'!D28-'Assumed XS WC'!D28</f>
        <v>1617.3638300000002</v>
      </c>
      <c r="E28" s="9">
        <f>'Reins Liab'!E28-'Assumed XS WC'!E28</f>
        <v>124</v>
      </c>
      <c r="F28" s="9">
        <f>'Reins Liab'!F28-'Assumed XS WC'!F28</f>
        <v>182.82499999999999</v>
      </c>
      <c r="G28" s="9">
        <f>'Reins Liab'!G28-'Assumed XS WC'!G28</f>
        <v>0</v>
      </c>
      <c r="H28" s="9">
        <f>'Reins Liab'!H28-'Assumed XS WC'!H28</f>
        <v>99</v>
      </c>
      <c r="I28" s="9">
        <f>'Reins Liab'!I28-'Assumed XS WC'!I28</f>
        <v>14</v>
      </c>
      <c r="J28" s="9">
        <f>'Reins Liab'!J28-'Assumed XS WC'!J28</f>
        <v>92.840490000000045</v>
      </c>
      <c r="K28" s="9">
        <f>'Reins Liab'!K28-'Assumed XS WC'!K28</f>
        <v>0</v>
      </c>
      <c r="L28" s="9">
        <f>'Reins Liab'!L28-'Assumed XS WC'!L28</f>
        <v>0</v>
      </c>
      <c r="M28" s="9">
        <f t="shared" ref="M28:M37" si="3">B28-C28+D28-E28+F28-G28+H28-I28+J28-K28</f>
        <v>8474.1947200000031</v>
      </c>
    </row>
    <row r="29" spans="1:13" x14ac:dyDescent="0.35">
      <c r="A29" s="10" t="str">
        <f t="shared" ref="A29:A37" si="4">A12</f>
        <v>2012</v>
      </c>
      <c r="B29" s="9">
        <f>'Reins Liab'!B29-'Assumed XS WC'!B29</f>
        <v>16482.120790000001</v>
      </c>
      <c r="C29" s="9">
        <f>'Reins Liab'!C29-'Assumed XS WC'!C29</f>
        <v>22</v>
      </c>
      <c r="D29" s="9">
        <f>'Reins Liab'!D29-'Assumed XS WC'!D29</f>
        <v>3728.2629400000001</v>
      </c>
      <c r="E29" s="9">
        <f>'Reins Liab'!E29-'Assumed XS WC'!E29</f>
        <v>189</v>
      </c>
      <c r="F29" s="9">
        <f>'Reins Liab'!F29-'Assumed XS WC'!F29</f>
        <v>396</v>
      </c>
      <c r="G29" s="9">
        <f>'Reins Liab'!G29-'Assumed XS WC'!G29</f>
        <v>0</v>
      </c>
      <c r="H29" s="9">
        <f>'Reins Liab'!H29-'Assumed XS WC'!H29</f>
        <v>342</v>
      </c>
      <c r="I29" s="9">
        <f>'Reins Liab'!I29-'Assumed XS WC'!I29</f>
        <v>21</v>
      </c>
      <c r="J29" s="9">
        <f>'Reins Liab'!J29-'Assumed XS WC'!J29</f>
        <v>206.39641999999998</v>
      </c>
      <c r="K29" s="9">
        <f>'Reins Liab'!K29-'Assumed XS WC'!K29</f>
        <v>0</v>
      </c>
      <c r="L29" s="9">
        <f>'Reins Liab'!L29-'Assumed XS WC'!L29</f>
        <v>0</v>
      </c>
      <c r="M29" s="9">
        <f t="shared" si="3"/>
        <v>20922.780150000002</v>
      </c>
    </row>
    <row r="30" spans="1:13" x14ac:dyDescent="0.35">
      <c r="A30" s="10" t="str">
        <f t="shared" si="4"/>
        <v>2013</v>
      </c>
      <c r="B30" s="9">
        <f>'Reins Liab'!B30-'Assumed XS WC'!B30</f>
        <v>24050.41517</v>
      </c>
      <c r="C30" s="9">
        <f>'Reins Liab'!C30-'Assumed XS WC'!C30</f>
        <v>242</v>
      </c>
      <c r="D30" s="9">
        <f>'Reins Liab'!D30-'Assumed XS WC'!D30</f>
        <v>10389.32229</v>
      </c>
      <c r="E30" s="9">
        <f>'Reins Liab'!E30-'Assumed XS WC'!E30</f>
        <v>135</v>
      </c>
      <c r="F30" s="9">
        <f>'Reins Liab'!F30-'Assumed XS WC'!F30</f>
        <v>342</v>
      </c>
      <c r="G30" s="9">
        <f>'Reins Liab'!G30-'Assumed XS WC'!G30</f>
        <v>0</v>
      </c>
      <c r="H30" s="9">
        <f>'Reins Liab'!H30-'Assumed XS WC'!H30</f>
        <v>515</v>
      </c>
      <c r="I30" s="9">
        <f>'Reins Liab'!I30-'Assumed XS WC'!I30</f>
        <v>15</v>
      </c>
      <c r="J30" s="9">
        <f>'Reins Liab'!J30-'Assumed XS WC'!J30</f>
        <v>241.20897000000002</v>
      </c>
      <c r="K30" s="9">
        <f>'Reins Liab'!K30-'Assumed XS WC'!K30</f>
        <v>0</v>
      </c>
      <c r="L30" s="9">
        <f>'Reins Liab'!L30-'Assumed XS WC'!L30</f>
        <v>0</v>
      </c>
      <c r="M30" s="9">
        <f t="shared" si="3"/>
        <v>35145.946430000004</v>
      </c>
    </row>
    <row r="31" spans="1:13" x14ac:dyDescent="0.35">
      <c r="A31" s="10" t="str">
        <f t="shared" si="4"/>
        <v>2014</v>
      </c>
      <c r="B31" s="9">
        <f>'Reins Liab'!B31-'Assumed XS WC'!B31</f>
        <v>39634.096839999998</v>
      </c>
      <c r="C31" s="9">
        <f>'Reins Liab'!C31-'Assumed XS WC'!C31</f>
        <v>906</v>
      </c>
      <c r="D31" s="9">
        <f>'Reins Liab'!D31-'Assumed XS WC'!D31</f>
        <v>15290.044</v>
      </c>
      <c r="E31" s="9">
        <f>'Reins Liab'!E31-'Assumed XS WC'!E31</f>
        <v>813</v>
      </c>
      <c r="F31" s="9">
        <f>'Reins Liab'!F31-'Assumed XS WC'!F31</f>
        <v>935</v>
      </c>
      <c r="G31" s="9">
        <f>'Reins Liab'!G31-'Assumed XS WC'!G31</f>
        <v>0</v>
      </c>
      <c r="H31" s="9">
        <f>'Reins Liab'!H31-'Assumed XS WC'!H31</f>
        <v>1245</v>
      </c>
      <c r="I31" s="9">
        <f>'Reins Liab'!I31-'Assumed XS WC'!I31</f>
        <v>84</v>
      </c>
      <c r="J31" s="9">
        <f>'Reins Liab'!J31-'Assumed XS WC'!J31</f>
        <v>617.27097000000003</v>
      </c>
      <c r="K31" s="9">
        <f>'Reins Liab'!K31-'Assumed XS WC'!K31</f>
        <v>0</v>
      </c>
      <c r="L31" s="9">
        <f>'Reins Liab'!L31-'Assumed XS WC'!L31</f>
        <v>0</v>
      </c>
      <c r="M31" s="9">
        <f t="shared" si="3"/>
        <v>55918.411809999998</v>
      </c>
    </row>
    <row r="32" spans="1:13" x14ac:dyDescent="0.35">
      <c r="A32" s="10" t="str">
        <f t="shared" si="4"/>
        <v>2015</v>
      </c>
      <c r="B32" s="9">
        <f>'Reins Liab'!B32-'Assumed XS WC'!B32</f>
        <v>60905</v>
      </c>
      <c r="C32" s="9">
        <f>'Reins Liab'!C32-'Assumed XS WC'!C32</f>
        <v>4580</v>
      </c>
      <c r="D32" s="9">
        <f>'Reins Liab'!D32-'Assumed XS WC'!D32</f>
        <v>22537.935440000001</v>
      </c>
      <c r="E32" s="9">
        <f>'Reins Liab'!E32-'Assumed XS WC'!E32</f>
        <v>220</v>
      </c>
      <c r="F32" s="9">
        <f>'Reins Liab'!F32-'Assumed XS WC'!F32</f>
        <v>1613</v>
      </c>
      <c r="G32" s="9">
        <f>'Reins Liab'!G32-'Assumed XS WC'!G32</f>
        <v>96</v>
      </c>
      <c r="H32" s="9">
        <f>'Reins Liab'!H32-'Assumed XS WC'!H32</f>
        <v>1302</v>
      </c>
      <c r="I32" s="9">
        <f>'Reins Liab'!I32-'Assumed XS WC'!I32</f>
        <v>46</v>
      </c>
      <c r="J32" s="9">
        <f>'Reins Liab'!J32-'Assumed XS WC'!J32</f>
        <v>1119.4670799999999</v>
      </c>
      <c r="K32" s="9">
        <f>'Reins Liab'!K32-'Assumed XS WC'!K32</f>
        <v>0</v>
      </c>
      <c r="L32" s="9">
        <f>'Reins Liab'!L32-'Assumed XS WC'!L32</f>
        <v>0</v>
      </c>
      <c r="M32" s="9">
        <f t="shared" si="3"/>
        <v>82535.402520000003</v>
      </c>
    </row>
    <row r="33" spans="1:13" x14ac:dyDescent="0.35">
      <c r="A33" s="10" t="str">
        <f t="shared" si="4"/>
        <v>2016</v>
      </c>
      <c r="B33" s="9">
        <f>'Reins Liab'!B33-'Assumed XS WC'!B33</f>
        <v>73473.957739999998</v>
      </c>
      <c r="C33" s="9">
        <f>'Reins Liab'!C33-'Assumed XS WC'!C33</f>
        <v>6926</v>
      </c>
      <c r="D33" s="9">
        <f>'Reins Liab'!D33-'Assumed XS WC'!D33</f>
        <v>40773.518580000004</v>
      </c>
      <c r="E33" s="9">
        <f>'Reins Liab'!E33-'Assumed XS WC'!E33</f>
        <v>2896</v>
      </c>
      <c r="F33" s="9">
        <f>'Reins Liab'!F33-'Assumed XS WC'!F33</f>
        <v>1248</v>
      </c>
      <c r="G33" s="9">
        <f>'Reins Liab'!G33-'Assumed XS WC'!G33</f>
        <v>117</v>
      </c>
      <c r="H33" s="9">
        <f>'Reins Liab'!H33-'Assumed XS WC'!H33</f>
        <v>2671</v>
      </c>
      <c r="I33" s="9">
        <f>'Reins Liab'!I33-'Assumed XS WC'!I33</f>
        <v>247</v>
      </c>
      <c r="J33" s="9">
        <f>'Reins Liab'!J33-'Assumed XS WC'!J33</f>
        <v>1535.0645400000001</v>
      </c>
      <c r="K33" s="9">
        <f>'Reins Liab'!K33-'Assumed XS WC'!K33</f>
        <v>0</v>
      </c>
      <c r="L33" s="9">
        <f>'Reins Liab'!L33-'Assumed XS WC'!L33</f>
        <v>0</v>
      </c>
      <c r="M33" s="9">
        <f t="shared" si="3"/>
        <v>109515.54086000001</v>
      </c>
    </row>
    <row r="34" spans="1:13" x14ac:dyDescent="0.35">
      <c r="A34" s="10" t="str">
        <f t="shared" si="4"/>
        <v>2017</v>
      </c>
      <c r="B34" s="9">
        <f>'Reins Liab'!B34-'Assumed XS WC'!B34</f>
        <v>71319.942850000007</v>
      </c>
      <c r="C34" s="9">
        <f>'Reins Liab'!C34-'Assumed XS WC'!C34</f>
        <v>7723</v>
      </c>
      <c r="D34" s="9">
        <f>'Reins Liab'!D34-'Assumed XS WC'!D34</f>
        <v>45452.928290000003</v>
      </c>
      <c r="E34" s="9">
        <f>'Reins Liab'!E34-'Assumed XS WC'!E34</f>
        <v>3736</v>
      </c>
      <c r="F34" s="9">
        <f>'Reins Liab'!F34-'Assumed XS WC'!F34</f>
        <v>1258</v>
      </c>
      <c r="G34" s="9">
        <f>'Reins Liab'!G34-'Assumed XS WC'!G34</f>
        <v>105</v>
      </c>
      <c r="H34" s="9">
        <f>'Reins Liab'!H34-'Assumed XS WC'!H34</f>
        <v>3638</v>
      </c>
      <c r="I34" s="9">
        <f>'Reins Liab'!I34-'Assumed XS WC'!I34</f>
        <v>296</v>
      </c>
      <c r="J34" s="9">
        <f>'Reins Liab'!J34-'Assumed XS WC'!J34</f>
        <v>1594.8060399999999</v>
      </c>
      <c r="K34" s="9">
        <f>'Reins Liab'!K34-'Assumed XS WC'!K34</f>
        <v>0</v>
      </c>
      <c r="L34" s="9">
        <f>'Reins Liab'!L34-'Assumed XS WC'!L34</f>
        <v>0</v>
      </c>
      <c r="M34" s="9">
        <f t="shared" si="3"/>
        <v>111403.67718</v>
      </c>
    </row>
    <row r="35" spans="1:13" x14ac:dyDescent="0.35">
      <c r="A35" s="10" t="str">
        <f t="shared" si="4"/>
        <v>2018</v>
      </c>
      <c r="B35" s="9">
        <f>'Reins Liab'!B35-'Assumed XS WC'!B35</f>
        <v>47821</v>
      </c>
      <c r="C35" s="9">
        <f>'Reins Liab'!C35-'Assumed XS WC'!C35</f>
        <v>1597</v>
      </c>
      <c r="D35" s="9">
        <f>'Reins Liab'!D35-'Assumed XS WC'!D35</f>
        <v>63821.951999999997</v>
      </c>
      <c r="E35" s="9">
        <f>'Reins Liab'!E35-'Assumed XS WC'!E35</f>
        <v>4680</v>
      </c>
      <c r="F35" s="9">
        <f>'Reins Liab'!F35-'Assumed XS WC'!F35</f>
        <v>1058</v>
      </c>
      <c r="G35" s="9">
        <f>'Reins Liab'!G35-'Assumed XS WC'!G35</f>
        <v>58</v>
      </c>
      <c r="H35" s="9">
        <f>'Reins Liab'!H35-'Assumed XS WC'!H35</f>
        <v>5944</v>
      </c>
      <c r="I35" s="9">
        <f>'Reins Liab'!I35-'Assumed XS WC'!I35</f>
        <v>405</v>
      </c>
      <c r="J35" s="9">
        <f>'Reins Liab'!J35-'Assumed XS WC'!J35</f>
        <v>1735.60322</v>
      </c>
      <c r="K35" s="9">
        <f>'Reins Liab'!K35-'Assumed XS WC'!K35</f>
        <v>0</v>
      </c>
      <c r="L35" s="9">
        <f>'Reins Liab'!L35-'Assumed XS WC'!L35</f>
        <v>0</v>
      </c>
      <c r="M35" s="9">
        <f t="shared" si="3"/>
        <v>113640.55521999999</v>
      </c>
    </row>
    <row r="36" spans="1:13" x14ac:dyDescent="0.35">
      <c r="A36" s="10" t="str">
        <f t="shared" si="4"/>
        <v>2019</v>
      </c>
      <c r="B36" s="9">
        <f>'Reins Liab'!B36-'Assumed XS WC'!B36</f>
        <v>34829.472459999997</v>
      </c>
      <c r="C36" s="9">
        <f>'Reins Liab'!C36-'Assumed XS WC'!C36</f>
        <v>237</v>
      </c>
      <c r="D36" s="9">
        <f>'Reins Liab'!D36-'Assumed XS WC'!D36</f>
        <v>81572.91029</v>
      </c>
      <c r="E36" s="9">
        <f>'Reins Liab'!E36-'Assumed XS WC'!E36</f>
        <v>409</v>
      </c>
      <c r="F36" s="9">
        <f>'Reins Liab'!F36-'Assumed XS WC'!F36</f>
        <v>307</v>
      </c>
      <c r="G36" s="9">
        <f>'Reins Liab'!G36-'Assumed XS WC'!G36</f>
        <v>3</v>
      </c>
      <c r="H36" s="9">
        <f>'Reins Liab'!H36-'Assumed XS WC'!H36</f>
        <v>7176</v>
      </c>
      <c r="I36" s="9">
        <f>'Reins Liab'!I36-'Assumed XS WC'!I36</f>
        <v>-44</v>
      </c>
      <c r="J36" s="9">
        <f>'Reins Liab'!J36-'Assumed XS WC'!J36</f>
        <v>1687.4610700000001</v>
      </c>
      <c r="K36" s="9">
        <f>'Reins Liab'!K36-'Assumed XS WC'!K36</f>
        <v>0</v>
      </c>
      <c r="L36" s="9">
        <f>'Reins Liab'!L36-'Assumed XS WC'!L36</f>
        <v>0</v>
      </c>
      <c r="M36" s="9">
        <f t="shared" si="3"/>
        <v>124967.84381999999</v>
      </c>
    </row>
    <row r="37" spans="1:13" ht="15" thickBot="1" x14ac:dyDescent="0.4">
      <c r="A37" s="11" t="str">
        <f t="shared" si="4"/>
        <v>2020</v>
      </c>
      <c r="B37" s="9">
        <f>'Reins Liab'!B37-'Assumed XS WC'!B37</f>
        <v>14087</v>
      </c>
      <c r="C37" s="9">
        <f>'Reins Liab'!C37-'Assumed XS WC'!C37</f>
        <v>58</v>
      </c>
      <c r="D37" s="9">
        <f>'Reins Liab'!D37-'Assumed XS WC'!D37</f>
        <v>147763.83278999999</v>
      </c>
      <c r="E37" s="9">
        <f>'Reins Liab'!E37-'Assumed XS WC'!E37</f>
        <v>4878</v>
      </c>
      <c r="F37" s="9">
        <f>'Reins Liab'!F37-'Assumed XS WC'!F37</f>
        <v>75</v>
      </c>
      <c r="G37" s="9">
        <f>'Reins Liab'!G37-'Assumed XS WC'!G37</f>
        <v>0</v>
      </c>
      <c r="H37" s="9">
        <f>'Reins Liab'!H37-'Assumed XS WC'!H37</f>
        <v>16636</v>
      </c>
      <c r="I37" s="9">
        <f>'Reins Liab'!I37-'Assumed XS WC'!I37</f>
        <v>471</v>
      </c>
      <c r="J37" s="9">
        <f>'Reins Liab'!J37-'Assumed XS WC'!J37</f>
        <v>3210.2576600000002</v>
      </c>
      <c r="K37" s="9">
        <f>'Reins Liab'!K37-'Assumed XS WC'!K37</f>
        <v>0</v>
      </c>
      <c r="L37" s="9">
        <f>'Reins Liab'!L37-'Assumed XS WC'!L37</f>
        <v>0</v>
      </c>
      <c r="M37" s="12">
        <f t="shared" si="3"/>
        <v>176365.09044999999</v>
      </c>
    </row>
    <row r="38" spans="1:13" ht="15" thickBot="1" x14ac:dyDescent="0.4">
      <c r="A38" s="13" t="s">
        <v>10</v>
      </c>
      <c r="B38" s="14">
        <f>SUM(B27:B37)</f>
        <v>518160.36184999999</v>
      </c>
      <c r="C38" s="14">
        <f t="shared" ref="C38:M38" si="5">SUM(C27:C37)</f>
        <v>32132.849050000001</v>
      </c>
      <c r="D38" s="14">
        <f t="shared" si="5"/>
        <v>477395.37251999998</v>
      </c>
      <c r="E38" s="14">
        <f t="shared" si="5"/>
        <v>36727.659919999998</v>
      </c>
      <c r="F38" s="14">
        <f t="shared" si="5"/>
        <v>14073.349999999999</v>
      </c>
      <c r="G38" s="14">
        <f t="shared" si="5"/>
        <v>2318.6107199999997</v>
      </c>
      <c r="H38" s="14">
        <f t="shared" si="5"/>
        <v>41390</v>
      </c>
      <c r="I38" s="14">
        <f t="shared" si="5"/>
        <v>1558</v>
      </c>
      <c r="J38" s="14">
        <f t="shared" si="5"/>
        <v>14970.38522</v>
      </c>
      <c r="K38" s="14">
        <f t="shared" si="5"/>
        <v>0</v>
      </c>
      <c r="L38" s="14">
        <f t="shared" si="5"/>
        <v>1204</v>
      </c>
      <c r="M38" s="14">
        <f t="shared" si="5"/>
        <v>993252.34989999991</v>
      </c>
    </row>
    <row r="39" spans="1:13" ht="15" thickBot="1" x14ac:dyDescent="0.4">
      <c r="A39" s="5"/>
      <c r="B39" s="6"/>
      <c r="C39" s="6"/>
      <c r="D39" s="6"/>
      <c r="E39" s="6"/>
      <c r="F39" s="6"/>
      <c r="G39" s="6"/>
      <c r="H39" s="6"/>
      <c r="I39" s="6"/>
      <c r="J39" s="5"/>
      <c r="K39" s="6"/>
      <c r="L39" s="6"/>
      <c r="M39" s="4"/>
    </row>
    <row r="40" spans="1:13" x14ac:dyDescent="0.35">
      <c r="A40" s="18"/>
      <c r="B40" s="53"/>
      <c r="C40" s="63"/>
      <c r="D40" s="64"/>
      <c r="E40" s="75" t="s">
        <v>19</v>
      </c>
      <c r="F40" s="81"/>
      <c r="G40" s="76"/>
      <c r="H40" s="53"/>
      <c r="I40" s="63"/>
      <c r="J40" s="59">
        <v>34</v>
      </c>
      <c r="K40" s="75" t="s">
        <v>22</v>
      </c>
      <c r="L40" s="76"/>
      <c r="M40" s="4"/>
    </row>
    <row r="41" spans="1:13" ht="15" thickBot="1" x14ac:dyDescent="0.4">
      <c r="A41" s="54"/>
      <c r="B41" s="65" t="s">
        <v>18</v>
      </c>
      <c r="C41" s="49"/>
      <c r="D41" s="50"/>
      <c r="E41" s="77"/>
      <c r="F41" s="82"/>
      <c r="G41" s="78"/>
      <c r="H41" s="65" t="s">
        <v>20</v>
      </c>
      <c r="I41" s="50"/>
      <c r="J41" s="79" t="s">
        <v>21</v>
      </c>
      <c r="K41" s="77"/>
      <c r="L41" s="78"/>
      <c r="M41" s="4"/>
    </row>
    <row r="42" spans="1:13" x14ac:dyDescent="0.35">
      <c r="A42" s="54"/>
      <c r="B42" s="43">
        <v>26</v>
      </c>
      <c r="C42" s="43">
        <f>B42+1</f>
        <v>27</v>
      </c>
      <c r="D42" s="43">
        <f t="shared" ref="D42:I42" si="6">C42+1</f>
        <v>28</v>
      </c>
      <c r="E42" s="43">
        <f t="shared" si="6"/>
        <v>29</v>
      </c>
      <c r="F42" s="43">
        <f t="shared" si="6"/>
        <v>30</v>
      </c>
      <c r="G42" s="43">
        <f t="shared" si="6"/>
        <v>31</v>
      </c>
      <c r="H42" s="43">
        <f t="shared" si="6"/>
        <v>32</v>
      </c>
      <c r="I42" s="43">
        <f t="shared" si="6"/>
        <v>33</v>
      </c>
      <c r="J42" s="79"/>
      <c r="K42" s="59">
        <v>35</v>
      </c>
      <c r="L42" s="59">
        <v>36</v>
      </c>
      <c r="M42" s="4"/>
    </row>
    <row r="43" spans="1:13" ht="29.5" thickBot="1" x14ac:dyDescent="0.4">
      <c r="A43" s="55"/>
      <c r="B43" s="51" t="s">
        <v>6</v>
      </c>
      <c r="C43" s="51" t="s">
        <v>7</v>
      </c>
      <c r="D43" s="51" t="s">
        <v>8</v>
      </c>
      <c r="E43" s="51" t="s">
        <v>6</v>
      </c>
      <c r="F43" s="51" t="s">
        <v>7</v>
      </c>
      <c r="G43" s="51" t="s">
        <v>8</v>
      </c>
      <c r="H43" s="51" t="s">
        <v>23</v>
      </c>
      <c r="I43" s="51" t="s">
        <v>24</v>
      </c>
      <c r="J43" s="80"/>
      <c r="K43" s="51" t="s">
        <v>11</v>
      </c>
      <c r="L43" s="51" t="s">
        <v>25</v>
      </c>
      <c r="M43" s="4"/>
    </row>
    <row r="44" spans="1:13" x14ac:dyDescent="0.35">
      <c r="A44" s="7" t="s">
        <v>9</v>
      </c>
      <c r="B44" s="61" t="s">
        <v>32</v>
      </c>
      <c r="C44" s="61" t="s">
        <v>32</v>
      </c>
      <c r="D44" s="61" t="s">
        <v>32</v>
      </c>
      <c r="E44" s="61" t="s">
        <v>32</v>
      </c>
      <c r="F44" s="61" t="s">
        <v>32</v>
      </c>
      <c r="G44" s="61" t="s">
        <v>32</v>
      </c>
      <c r="H44" s="9">
        <v>0</v>
      </c>
      <c r="I44" s="9">
        <v>0</v>
      </c>
      <c r="J44" s="61" t="s">
        <v>32</v>
      </c>
      <c r="K44" s="8">
        <f>B27-C27+D27-E27-H44</f>
        <v>144894.98369999998</v>
      </c>
      <c r="L44" s="8">
        <f>F27-G27+H27-I27+J27-K27-I44</f>
        <v>9467.9230400000015</v>
      </c>
      <c r="M44" s="4"/>
    </row>
    <row r="45" spans="1:13" x14ac:dyDescent="0.35">
      <c r="A45" s="10" t="str">
        <f>A28</f>
        <v>2011</v>
      </c>
      <c r="B45" s="9">
        <f>E11+G11+I11+B28+D28+F28+H28+J28</f>
        <v>104885.05229000001</v>
      </c>
      <c r="C45" s="9">
        <f>F11+H11+J11+C28+E28+G28+I28+K28</f>
        <v>4444</v>
      </c>
      <c r="D45" s="9">
        <f>B45-C45</f>
        <v>100441.05229000001</v>
      </c>
      <c r="E45" s="19">
        <f t="shared" ref="E45:E54" si="7">IFERROR(B45/B11*100,"")</f>
        <v>71.041547290530687</v>
      </c>
      <c r="F45" s="19">
        <f t="shared" ref="F45:F54" si="8">IFERROR(C45/C11*100,"")</f>
        <v>119.55878396556363</v>
      </c>
      <c r="G45" s="19">
        <f t="shared" ref="G45:G54" si="9">IFERROR(D45/D11*100,"")</f>
        <v>72.234377264070972</v>
      </c>
      <c r="H45" s="9">
        <v>0</v>
      </c>
      <c r="I45" s="9">
        <v>0</v>
      </c>
      <c r="J45" s="22"/>
      <c r="K45" s="9">
        <f t="shared" ref="K45:K54" si="10">B28-C28+D28-E28-H45</f>
        <v>8113.5292300000019</v>
      </c>
      <c r="L45" s="9">
        <f t="shared" ref="L45:L54" si="11">F28-G28+H28-I28+J28-K28-I45</f>
        <v>360.66549000000003</v>
      </c>
      <c r="M45" s="4"/>
    </row>
    <row r="46" spans="1:13" x14ac:dyDescent="0.35">
      <c r="A46" s="10" t="str">
        <f t="shared" ref="A46:A54" si="12">A29</f>
        <v>2012</v>
      </c>
      <c r="B46" s="9">
        <f t="shared" ref="B46:C54" si="13">E12+G12+I12+B29+D29+F29+H29+J29</f>
        <v>133123.57735000001</v>
      </c>
      <c r="C46" s="9">
        <f t="shared" si="13"/>
        <v>6450</v>
      </c>
      <c r="D46" s="9">
        <f t="shared" ref="D46:D54" si="14">B46-C46</f>
        <v>126673.57735000001</v>
      </c>
      <c r="E46" s="19">
        <f t="shared" si="7"/>
        <v>67.239680559438511</v>
      </c>
      <c r="F46" s="19">
        <f t="shared" si="8"/>
        <v>114.09870865027418</v>
      </c>
      <c r="G46" s="19">
        <f t="shared" si="9"/>
        <v>74.224380249856097</v>
      </c>
      <c r="H46" s="9">
        <v>0</v>
      </c>
      <c r="I46" s="9">
        <v>0</v>
      </c>
      <c r="J46" s="22"/>
      <c r="K46" s="9">
        <f t="shared" si="10"/>
        <v>19999.383730000001</v>
      </c>
      <c r="L46" s="9">
        <f t="shared" si="11"/>
        <v>923.39642000000003</v>
      </c>
      <c r="M46" s="4"/>
    </row>
    <row r="47" spans="1:13" x14ac:dyDescent="0.35">
      <c r="A47" s="10" t="str">
        <f t="shared" si="12"/>
        <v>2013</v>
      </c>
      <c r="B47" s="9">
        <f t="shared" si="13"/>
        <v>137159.85543000003</v>
      </c>
      <c r="C47" s="9">
        <f t="shared" si="13"/>
        <v>5550</v>
      </c>
      <c r="D47" s="9">
        <f t="shared" si="14"/>
        <v>131609.85543000003</v>
      </c>
      <c r="E47" s="19">
        <f t="shared" si="7"/>
        <v>53.02643314927662</v>
      </c>
      <c r="F47" s="19">
        <f t="shared" si="8"/>
        <v>58.829764680941274</v>
      </c>
      <c r="G47" s="19">
        <f t="shared" si="9"/>
        <v>58.798326492175235</v>
      </c>
      <c r="H47" s="9">
        <v>0</v>
      </c>
      <c r="I47" s="9">
        <v>0</v>
      </c>
      <c r="J47" s="22"/>
      <c r="K47" s="9">
        <f t="shared" si="10"/>
        <v>34062.737460000004</v>
      </c>
      <c r="L47" s="9">
        <f t="shared" si="11"/>
        <v>1083.2089700000001</v>
      </c>
      <c r="M47" s="4"/>
    </row>
    <row r="48" spans="1:13" x14ac:dyDescent="0.35">
      <c r="A48" s="10" t="str">
        <f t="shared" si="12"/>
        <v>2014</v>
      </c>
      <c r="B48" s="9">
        <f t="shared" si="13"/>
        <v>197245.11623000004</v>
      </c>
      <c r="C48" s="9">
        <f t="shared" si="13"/>
        <v>7044</v>
      </c>
      <c r="D48" s="9">
        <f t="shared" si="14"/>
        <v>190201.11623000004</v>
      </c>
      <c r="E48" s="19">
        <f t="shared" si="7"/>
        <v>73.596451727043728</v>
      </c>
      <c r="F48" s="19">
        <f t="shared" si="8"/>
        <v>57.699868938401046</v>
      </c>
      <c r="G48" s="19">
        <f t="shared" si="9"/>
        <v>74.644825045955088</v>
      </c>
      <c r="H48" s="9">
        <v>0</v>
      </c>
      <c r="I48" s="9">
        <v>0</v>
      </c>
      <c r="J48" s="22"/>
      <c r="K48" s="9">
        <f t="shared" si="10"/>
        <v>53205.14084</v>
      </c>
      <c r="L48" s="9">
        <f t="shared" si="11"/>
        <v>2713.27097</v>
      </c>
      <c r="M48" s="4"/>
    </row>
    <row r="49" spans="1:13" x14ac:dyDescent="0.35">
      <c r="A49" s="10" t="str">
        <f t="shared" si="12"/>
        <v>2015</v>
      </c>
      <c r="B49" s="9">
        <f t="shared" si="13"/>
        <v>220687.57289000001</v>
      </c>
      <c r="C49" s="9">
        <f t="shared" si="13"/>
        <v>17781</v>
      </c>
      <c r="D49" s="9">
        <f t="shared" si="14"/>
        <v>202906.57289000001</v>
      </c>
      <c r="E49" s="19">
        <f t="shared" si="7"/>
        <v>85.357940168998397</v>
      </c>
      <c r="F49" s="19">
        <f t="shared" si="8"/>
        <v>149.44528492183559</v>
      </c>
      <c r="G49" s="19">
        <f t="shared" si="9"/>
        <v>83.328502728982144</v>
      </c>
      <c r="H49" s="9">
        <v>0</v>
      </c>
      <c r="I49" s="9">
        <v>0</v>
      </c>
      <c r="J49" s="22"/>
      <c r="K49" s="9">
        <f t="shared" si="10"/>
        <v>78642.935440000001</v>
      </c>
      <c r="L49" s="9">
        <f t="shared" si="11"/>
        <v>3892.4670799999999</v>
      </c>
      <c r="M49" s="4"/>
    </row>
    <row r="50" spans="1:13" x14ac:dyDescent="0.35">
      <c r="A50" s="10" t="str">
        <f t="shared" si="12"/>
        <v>2016</v>
      </c>
      <c r="B50" s="9">
        <f t="shared" si="13"/>
        <v>229052.59604</v>
      </c>
      <c r="C50" s="9">
        <f t="shared" si="13"/>
        <v>23572</v>
      </c>
      <c r="D50" s="9">
        <f t="shared" si="14"/>
        <v>205480.59604</v>
      </c>
      <c r="E50" s="19">
        <f t="shared" si="7"/>
        <v>92.972050812841459</v>
      </c>
      <c r="F50" s="19">
        <f t="shared" si="8"/>
        <v>156.09562280643667</v>
      </c>
      <c r="G50" s="19">
        <f t="shared" si="9"/>
        <v>89.636868834942291</v>
      </c>
      <c r="H50" s="9">
        <v>0</v>
      </c>
      <c r="I50" s="9">
        <v>0</v>
      </c>
      <c r="J50" s="22"/>
      <c r="K50" s="9">
        <f t="shared" si="10"/>
        <v>104425.47632</v>
      </c>
      <c r="L50" s="9">
        <f t="shared" si="11"/>
        <v>5090.0645400000003</v>
      </c>
      <c r="M50" s="4"/>
    </row>
    <row r="51" spans="1:13" x14ac:dyDescent="0.35">
      <c r="A51" s="10" t="str">
        <f t="shared" si="12"/>
        <v>2017</v>
      </c>
      <c r="B51" s="9">
        <f t="shared" si="13"/>
        <v>198114.43033</v>
      </c>
      <c r="C51" s="9">
        <f t="shared" si="13"/>
        <v>14983</v>
      </c>
      <c r="D51" s="9">
        <f t="shared" si="14"/>
        <v>183131.43033</v>
      </c>
      <c r="E51" s="19">
        <f t="shared" si="7"/>
        <v>83.876703600259233</v>
      </c>
      <c r="F51" s="19">
        <f t="shared" si="8"/>
        <v>96.241633248740598</v>
      </c>
      <c r="G51" s="19">
        <f t="shared" si="9"/>
        <v>83.181761207466209</v>
      </c>
      <c r="H51" s="9">
        <v>0</v>
      </c>
      <c r="I51" s="9">
        <v>0</v>
      </c>
      <c r="J51" s="22"/>
      <c r="K51" s="9">
        <f t="shared" si="10"/>
        <v>105313.87114</v>
      </c>
      <c r="L51" s="9">
        <f t="shared" si="11"/>
        <v>6089.8060399999995</v>
      </c>
      <c r="M51" s="4"/>
    </row>
    <row r="52" spans="1:13" x14ac:dyDescent="0.35">
      <c r="A52" s="10" t="str">
        <f t="shared" si="12"/>
        <v>2018</v>
      </c>
      <c r="B52" s="9">
        <f t="shared" si="13"/>
        <v>172529.07226999998</v>
      </c>
      <c r="C52" s="9">
        <f t="shared" si="13"/>
        <v>8616</v>
      </c>
      <c r="D52" s="9">
        <f t="shared" si="14"/>
        <v>163913.07226999998</v>
      </c>
      <c r="E52" s="19">
        <f t="shared" si="7"/>
        <v>73.069293876134907</v>
      </c>
      <c r="F52" s="19">
        <f t="shared" si="8"/>
        <v>64.733283245679942</v>
      </c>
      <c r="G52" s="19">
        <f t="shared" si="9"/>
        <v>74.183205648889739</v>
      </c>
      <c r="H52" s="9">
        <v>0</v>
      </c>
      <c r="I52" s="9">
        <v>0</v>
      </c>
      <c r="J52" s="22"/>
      <c r="K52" s="9">
        <f t="shared" si="10"/>
        <v>105365.95199999999</v>
      </c>
      <c r="L52" s="9">
        <f t="shared" si="11"/>
        <v>8274.6032200000009</v>
      </c>
      <c r="M52" s="4"/>
    </row>
    <row r="53" spans="1:13" x14ac:dyDescent="0.35">
      <c r="A53" s="10" t="str">
        <f t="shared" si="12"/>
        <v>2019</v>
      </c>
      <c r="B53" s="9">
        <f t="shared" si="13"/>
        <v>157620.15089999998</v>
      </c>
      <c r="C53" s="9">
        <f t="shared" si="13"/>
        <v>12673</v>
      </c>
      <c r="D53" s="9">
        <f t="shared" si="14"/>
        <v>144947.15089999998</v>
      </c>
      <c r="E53" s="19">
        <f t="shared" si="7"/>
        <v>62.065653410277079</v>
      </c>
      <c r="F53" s="19">
        <f t="shared" si="8"/>
        <v>104.17591450883683</v>
      </c>
      <c r="G53" s="19">
        <f t="shared" si="9"/>
        <v>59.89112588641332</v>
      </c>
      <c r="H53" s="9">
        <v>0</v>
      </c>
      <c r="I53" s="9">
        <v>0</v>
      </c>
      <c r="J53" s="22"/>
      <c r="K53" s="9">
        <f t="shared" si="10"/>
        <v>115756.38274999999</v>
      </c>
      <c r="L53" s="9">
        <f t="shared" si="11"/>
        <v>9211.4610699999994</v>
      </c>
      <c r="M53" s="4"/>
    </row>
    <row r="54" spans="1:13" ht="15" thickBot="1" x14ac:dyDescent="0.4">
      <c r="A54" s="11" t="str">
        <f t="shared" si="12"/>
        <v>2020</v>
      </c>
      <c r="B54" s="9">
        <f t="shared" si="13"/>
        <v>190126.92079</v>
      </c>
      <c r="C54" s="9">
        <f t="shared" si="13"/>
        <v>5428</v>
      </c>
      <c r="D54" s="9">
        <f t="shared" si="14"/>
        <v>184698.92079</v>
      </c>
      <c r="E54" s="23">
        <f t="shared" si="7"/>
        <v>60.324948717475657</v>
      </c>
      <c r="F54" s="23">
        <f t="shared" si="8"/>
        <v>36.244658119658119</v>
      </c>
      <c r="G54" s="23">
        <f t="shared" si="9"/>
        <v>61.311887615732317</v>
      </c>
      <c r="H54" s="9">
        <v>0</v>
      </c>
      <c r="I54" s="12">
        <v>0</v>
      </c>
      <c r="J54" s="20"/>
      <c r="K54" s="12">
        <f t="shared" si="10"/>
        <v>156914.83278999999</v>
      </c>
      <c r="L54" s="12">
        <f t="shared" si="11"/>
        <v>19450.257659999999</v>
      </c>
      <c r="M54" s="4"/>
    </row>
    <row r="55" spans="1:13" ht="15" thickBot="1" x14ac:dyDescent="0.4">
      <c r="A55" s="13" t="s">
        <v>10</v>
      </c>
      <c r="B55" s="62" t="s">
        <v>32</v>
      </c>
      <c r="C55" s="62" t="s">
        <v>32</v>
      </c>
      <c r="D55" s="62" t="s">
        <v>32</v>
      </c>
      <c r="E55" s="62" t="s">
        <v>32</v>
      </c>
      <c r="F55" s="62" t="s">
        <v>32</v>
      </c>
      <c r="G55" s="62" t="s">
        <v>32</v>
      </c>
      <c r="H55" s="14">
        <f t="shared" ref="H55:I55" si="15">SUM(H44:H54)</f>
        <v>0</v>
      </c>
      <c r="I55" s="14">
        <f t="shared" si="15"/>
        <v>0</v>
      </c>
      <c r="J55" s="62" t="s">
        <v>32</v>
      </c>
      <c r="K55" s="14">
        <f>SUM(K44:K54)</f>
        <v>926695.22540000011</v>
      </c>
      <c r="L55" s="14">
        <f>SUM(L44:L54)</f>
        <v>66557.124499999991</v>
      </c>
      <c r="M55" s="4"/>
    </row>
    <row r="57" spans="1:13" ht="16" thickBot="1" x14ac:dyDescent="0.4">
      <c r="A57" s="44" t="s">
        <v>36</v>
      </c>
      <c r="B57" s="2"/>
      <c r="C57" s="2"/>
      <c r="D57" s="2"/>
      <c r="E57" s="2"/>
      <c r="F57" s="2"/>
      <c r="G57" s="2"/>
      <c r="H57" s="2"/>
      <c r="I57" s="2"/>
      <c r="J57" s="2"/>
      <c r="K57" s="2"/>
      <c r="L57" s="2"/>
      <c r="M57" s="2"/>
    </row>
    <row r="58" spans="1:13" ht="15" thickBot="1" x14ac:dyDescent="0.4">
      <c r="A58" s="83" t="s">
        <v>26</v>
      </c>
      <c r="B58" s="25" t="s">
        <v>27</v>
      </c>
      <c r="C58" s="26"/>
      <c r="D58" s="26"/>
      <c r="E58" s="26"/>
      <c r="F58" s="26"/>
      <c r="G58" s="26"/>
      <c r="H58" s="26"/>
      <c r="I58" s="26"/>
      <c r="J58" s="26"/>
      <c r="K58" s="27"/>
      <c r="L58" s="25" t="s">
        <v>28</v>
      </c>
      <c r="M58" s="27"/>
    </row>
    <row r="59" spans="1:13" x14ac:dyDescent="0.35">
      <c r="A59" s="84"/>
      <c r="B59" s="28">
        <v>1</v>
      </c>
      <c r="C59" s="28">
        <v>2</v>
      </c>
      <c r="D59" s="28">
        <v>3</v>
      </c>
      <c r="E59" s="28">
        <v>4</v>
      </c>
      <c r="F59" s="28">
        <v>5</v>
      </c>
      <c r="G59" s="28">
        <v>6</v>
      </c>
      <c r="H59" s="28">
        <v>7</v>
      </c>
      <c r="I59" s="28">
        <v>8</v>
      </c>
      <c r="J59" s="28">
        <v>9</v>
      </c>
      <c r="K59" s="28">
        <v>10</v>
      </c>
      <c r="L59" s="28">
        <v>11</v>
      </c>
      <c r="M59" s="28">
        <v>12</v>
      </c>
    </row>
    <row r="60" spans="1:13" x14ac:dyDescent="0.35">
      <c r="A60" s="85"/>
      <c r="B60" s="29" t="str">
        <f>A62</f>
        <v>2011</v>
      </c>
      <c r="C60" s="29">
        <f>B60+1</f>
        <v>2012</v>
      </c>
      <c r="D60" s="29">
        <f t="shared" ref="D60:K60" si="16">C60+1</f>
        <v>2013</v>
      </c>
      <c r="E60" s="29">
        <f t="shared" si="16"/>
        <v>2014</v>
      </c>
      <c r="F60" s="29">
        <f t="shared" si="16"/>
        <v>2015</v>
      </c>
      <c r="G60" s="29">
        <f t="shared" si="16"/>
        <v>2016</v>
      </c>
      <c r="H60" s="29">
        <f t="shared" si="16"/>
        <v>2017</v>
      </c>
      <c r="I60" s="29">
        <f t="shared" si="16"/>
        <v>2018</v>
      </c>
      <c r="J60" s="29">
        <f t="shared" si="16"/>
        <v>2019</v>
      </c>
      <c r="K60" s="29">
        <f t="shared" si="16"/>
        <v>2020</v>
      </c>
      <c r="L60" s="29" t="s">
        <v>30</v>
      </c>
      <c r="M60" s="29" t="s">
        <v>31</v>
      </c>
    </row>
    <row r="61" spans="1:13" x14ac:dyDescent="0.35">
      <c r="A61" s="30" t="s">
        <v>9</v>
      </c>
      <c r="B61" s="33" t="s">
        <v>32</v>
      </c>
      <c r="C61" s="31">
        <f>'Reins Liab'!C61-'Assumed XS WC'!C61</f>
        <v>771572.51451000012</v>
      </c>
      <c r="D61" s="31">
        <f>'Reins Liab'!D61-'Assumed XS WC'!D61</f>
        <v>765252.18639999977</v>
      </c>
      <c r="E61" s="31">
        <f>'Reins Liab'!E61-'Assumed XS WC'!E61</f>
        <v>785385.57633000007</v>
      </c>
      <c r="F61" s="31">
        <f>'Reins Liab'!F61-'Assumed XS WC'!F61</f>
        <v>752108.99552999996</v>
      </c>
      <c r="G61" s="31">
        <f>'Reins Liab'!G61-'Assumed XS WC'!G61</f>
        <v>757801.23719999997</v>
      </c>
      <c r="H61" s="31">
        <f>'Reins Liab'!H61-'Assumed XS WC'!H61</f>
        <v>783474.40718999994</v>
      </c>
      <c r="I61" s="31">
        <f>'Reins Liab'!I61-'Assumed XS WC'!I61</f>
        <v>786796.39229999995</v>
      </c>
      <c r="J61" s="31">
        <f>'Reins Liab'!J61-'Assumed XS WC'!J61</f>
        <v>794097.44091999996</v>
      </c>
      <c r="K61" s="31">
        <f>'Reins Liab'!K61-'Assumed XS WC'!K61</f>
        <v>801635.44767999998</v>
      </c>
      <c r="L61" s="32">
        <f>K61-J61</f>
        <v>7538.0067600000184</v>
      </c>
      <c r="M61" s="32">
        <f>K61-I61</f>
        <v>14839.055380000034</v>
      </c>
    </row>
    <row r="62" spans="1:13" x14ac:dyDescent="0.35">
      <c r="A62" s="10" t="str">
        <f>A45</f>
        <v>2011</v>
      </c>
      <c r="B62" s="31">
        <f>'Reins Liab'!B62-'Assumed XS WC'!B62</f>
        <v>104013.34599999999</v>
      </c>
      <c r="C62" s="31">
        <f>'Reins Liab'!C62-'Assumed XS WC'!C62</f>
        <v>102692.351</v>
      </c>
      <c r="D62" s="31">
        <f>'Reins Liab'!D62-'Assumed XS WC'!D62</f>
        <v>93401.350999999995</v>
      </c>
      <c r="E62" s="31">
        <f>'Reins Liab'!E62-'Assumed XS WC'!E62</f>
        <v>101992.4</v>
      </c>
      <c r="F62" s="31">
        <f>'Reins Liab'!F62-'Assumed XS WC'!F62</f>
        <v>104084.4</v>
      </c>
      <c r="G62" s="31">
        <f>'Reins Liab'!G62-'Assumed XS WC'!G62</f>
        <v>104634.4</v>
      </c>
      <c r="H62" s="31">
        <f>'Reins Liab'!H62-'Assumed XS WC'!H62</f>
        <v>100973.4</v>
      </c>
      <c r="I62" s="31">
        <f>'Reins Liab'!I62-'Assumed XS WC'!I62</f>
        <v>98238.399999999994</v>
      </c>
      <c r="J62" s="31">
        <f>'Reins Liab'!J62-'Assumed XS WC'!J62</f>
        <v>99265.108909999995</v>
      </c>
      <c r="K62" s="31">
        <f>'Reins Liab'!K62-'Assumed XS WC'!K62</f>
        <v>98847</v>
      </c>
      <c r="L62" s="32">
        <f t="shared" ref="L62:L70" si="17">K62-J62</f>
        <v>-418.10890999999538</v>
      </c>
      <c r="M62" s="32">
        <f t="shared" ref="M62:M69" si="18">K62-I62</f>
        <v>608.60000000000582</v>
      </c>
    </row>
    <row r="63" spans="1:13" x14ac:dyDescent="0.35">
      <c r="A63" s="10" t="str">
        <f t="shared" ref="A63:A71" si="19">A46</f>
        <v>2012</v>
      </c>
      <c r="B63" s="33" t="s">
        <v>32</v>
      </c>
      <c r="C63" s="31">
        <f>'Reins Liab'!C63-'Assumed XS WC'!C63</f>
        <v>131441.77383999998</v>
      </c>
      <c r="D63" s="31">
        <f>'Reins Liab'!D63-'Assumed XS WC'!D63</f>
        <v>116109.77384000001</v>
      </c>
      <c r="E63" s="31">
        <f>'Reins Liab'!E63-'Assumed XS WC'!E63</f>
        <v>108839.80000000002</v>
      </c>
      <c r="F63" s="31">
        <f>'Reins Liab'!F63-'Assumed XS WC'!F63</f>
        <v>99677.8</v>
      </c>
      <c r="G63" s="31">
        <f>'Reins Liab'!G63-'Assumed XS WC'!G63</f>
        <v>118571.8</v>
      </c>
      <c r="H63" s="31">
        <f>'Reins Liab'!H63-'Assumed XS WC'!H63</f>
        <v>124493.8</v>
      </c>
      <c r="I63" s="31">
        <f>'Reins Liab'!I63-'Assumed XS WC'!I63</f>
        <v>121657.8</v>
      </c>
      <c r="J63" s="31">
        <f>'Reins Liab'!J63-'Assumed XS WC'!J63</f>
        <v>121542.09091</v>
      </c>
      <c r="K63" s="31">
        <f>'Reins Liab'!K63-'Assumed XS WC'!K63</f>
        <v>124309</v>
      </c>
      <c r="L63" s="32">
        <f t="shared" si="17"/>
        <v>2766.909090000001</v>
      </c>
      <c r="M63" s="32">
        <f t="shared" si="18"/>
        <v>2651.1999999999971</v>
      </c>
    </row>
    <row r="64" spans="1:13" x14ac:dyDescent="0.35">
      <c r="A64" s="10" t="str">
        <f t="shared" si="19"/>
        <v>2013</v>
      </c>
      <c r="B64" s="33" t="s">
        <v>32</v>
      </c>
      <c r="C64" s="33" t="s">
        <v>32</v>
      </c>
      <c r="D64" s="31">
        <f>'Reins Liab'!D64-'Assumed XS WC'!D64</f>
        <v>143874.35032</v>
      </c>
      <c r="E64" s="31">
        <f>'Reins Liab'!E64-'Assumed XS WC'!E64</f>
        <v>137268</v>
      </c>
      <c r="F64" s="31">
        <f>'Reins Liab'!F64-'Assumed XS WC'!F64</f>
        <v>129877</v>
      </c>
      <c r="G64" s="31">
        <f>'Reins Liab'!G64-'Assumed XS WC'!G64</f>
        <v>118440</v>
      </c>
      <c r="H64" s="31">
        <f>'Reins Liab'!H64-'Assumed XS WC'!H64</f>
        <v>129952</v>
      </c>
      <c r="I64" s="31">
        <f>'Reins Liab'!I64-'Assumed XS WC'!I64</f>
        <v>127044</v>
      </c>
      <c r="J64" s="31">
        <f>'Reins Liab'!J64-'Assumed XS WC'!J64</f>
        <v>130305</v>
      </c>
      <c r="K64" s="31">
        <f>'Reins Liab'!K64-'Assumed XS WC'!K64</f>
        <v>129149</v>
      </c>
      <c r="L64" s="32">
        <f t="shared" si="17"/>
        <v>-1156</v>
      </c>
      <c r="M64" s="32">
        <f t="shared" si="18"/>
        <v>2105</v>
      </c>
    </row>
    <row r="65" spans="1:13" x14ac:dyDescent="0.35">
      <c r="A65" s="10" t="str">
        <f t="shared" si="19"/>
        <v>2014</v>
      </c>
      <c r="B65" s="33" t="s">
        <v>32</v>
      </c>
      <c r="C65" s="33" t="s">
        <v>32</v>
      </c>
      <c r="D65" s="33" t="s">
        <v>32</v>
      </c>
      <c r="E65" s="31">
        <f>'Reins Liab'!E65-'Assumed XS WC'!E65</f>
        <v>161119.70000000001</v>
      </c>
      <c r="F65" s="31">
        <f>'Reins Liab'!F65-'Assumed XS WC'!F65</f>
        <v>162695</v>
      </c>
      <c r="G65" s="31">
        <f>'Reins Liab'!G65-'Assumed XS WC'!G65</f>
        <v>160806</v>
      </c>
      <c r="H65" s="31">
        <f>'Reins Liab'!H65-'Assumed XS WC'!H65</f>
        <v>175615</v>
      </c>
      <c r="I65" s="31">
        <f>'Reins Liab'!I65-'Assumed XS WC'!I65</f>
        <v>175868</v>
      </c>
      <c r="J65" s="31">
        <f>'Reins Liab'!J65-'Assumed XS WC'!J65</f>
        <v>177539.74444000001</v>
      </c>
      <c r="K65" s="31">
        <f>'Reins Liab'!K65-'Assumed XS WC'!K65</f>
        <v>187451.3</v>
      </c>
      <c r="L65" s="32">
        <f t="shared" si="17"/>
        <v>9911.5555599999789</v>
      </c>
      <c r="M65" s="32">
        <f t="shared" si="18"/>
        <v>11583.299999999988</v>
      </c>
    </row>
    <row r="66" spans="1:13" x14ac:dyDescent="0.35">
      <c r="A66" s="10" t="str">
        <f t="shared" si="19"/>
        <v>2015</v>
      </c>
      <c r="B66" s="33" t="s">
        <v>32</v>
      </c>
      <c r="C66" s="33" t="s">
        <v>32</v>
      </c>
      <c r="D66" s="33" t="s">
        <v>32</v>
      </c>
      <c r="E66" s="33" t="s">
        <v>32</v>
      </c>
      <c r="F66" s="31">
        <f>'Reins Liab'!F66-'Assumed XS WC'!F66</f>
        <v>149436.73561</v>
      </c>
      <c r="G66" s="31">
        <f>'Reins Liab'!G66-'Assumed XS WC'!G66</f>
        <v>148101.70000000001</v>
      </c>
      <c r="H66" s="31">
        <f>'Reins Liab'!H66-'Assumed XS WC'!H66</f>
        <v>156539.70000000001</v>
      </c>
      <c r="I66" s="31">
        <f>'Reins Liab'!I66-'Assumed XS WC'!I66</f>
        <v>162356.70000000001</v>
      </c>
      <c r="J66" s="31">
        <f>'Reins Liab'!J66-'Assumed XS WC'!J66</f>
        <v>196611.61832000001</v>
      </c>
      <c r="K66" s="31">
        <f>'Reins Liab'!K66-'Assumed XS WC'!K66</f>
        <v>199756</v>
      </c>
      <c r="L66" s="32">
        <f t="shared" si="17"/>
        <v>3144.3816799999913</v>
      </c>
      <c r="M66" s="32">
        <f t="shared" si="18"/>
        <v>37399.299999999988</v>
      </c>
    </row>
    <row r="67" spans="1:13" x14ac:dyDescent="0.35">
      <c r="A67" s="10" t="str">
        <f t="shared" si="19"/>
        <v>2016</v>
      </c>
      <c r="B67" s="33" t="s">
        <v>32</v>
      </c>
      <c r="C67" s="33" t="s">
        <v>32</v>
      </c>
      <c r="D67" s="33" t="s">
        <v>32</v>
      </c>
      <c r="E67" s="33" t="s">
        <v>32</v>
      </c>
      <c r="F67" s="33" t="s">
        <v>32</v>
      </c>
      <c r="G67" s="31">
        <f>'Reins Liab'!G67-'Assumed XS WC'!G67</f>
        <v>139753.80152000001</v>
      </c>
      <c r="H67" s="31">
        <f>'Reins Liab'!H67-'Assumed XS WC'!H67</f>
        <v>148968.70000000001</v>
      </c>
      <c r="I67" s="31">
        <f>'Reins Liab'!I67-'Assumed XS WC'!I67</f>
        <v>153076.70000000001</v>
      </c>
      <c r="J67" s="31">
        <f>'Reins Liab'!J67-'Assumed XS WC'!J67</f>
        <v>172638.92308000001</v>
      </c>
      <c r="K67" s="31">
        <f>'Reins Liab'!K67-'Assumed XS WC'!K67</f>
        <v>202836</v>
      </c>
      <c r="L67" s="32">
        <f t="shared" si="17"/>
        <v>30197.076919999992</v>
      </c>
      <c r="M67" s="32">
        <f t="shared" si="18"/>
        <v>49759.299999999988</v>
      </c>
    </row>
    <row r="68" spans="1:13" x14ac:dyDescent="0.35">
      <c r="A68" s="10" t="str">
        <f t="shared" si="19"/>
        <v>2017</v>
      </c>
      <c r="B68" s="33" t="s">
        <v>32</v>
      </c>
      <c r="C68" s="33" t="s">
        <v>32</v>
      </c>
      <c r="D68" s="33" t="s">
        <v>32</v>
      </c>
      <c r="E68" s="33" t="s">
        <v>32</v>
      </c>
      <c r="F68" s="33" t="s">
        <v>32</v>
      </c>
      <c r="G68" s="33" t="s">
        <v>32</v>
      </c>
      <c r="H68" s="31">
        <f>'Reins Liab'!H68-'Assumed XS WC'!H68</f>
        <v>136679.54988000001</v>
      </c>
      <c r="I68" s="31">
        <f>'Reins Liab'!I68-'Assumed XS WC'!I68</f>
        <v>143956.70000000001</v>
      </c>
      <c r="J68" s="31">
        <f>'Reins Liab'!J68-'Assumed XS WC'!J68</f>
        <v>160961</v>
      </c>
      <c r="K68" s="31">
        <f>'Reins Liab'!K68-'Assumed XS WC'!K68</f>
        <v>180243</v>
      </c>
      <c r="L68" s="32">
        <f t="shared" si="17"/>
        <v>19282</v>
      </c>
      <c r="M68" s="32">
        <f t="shared" si="18"/>
        <v>36286.299999999988</v>
      </c>
    </row>
    <row r="69" spans="1:13" x14ac:dyDescent="0.35">
      <c r="A69" s="10" t="str">
        <f t="shared" si="19"/>
        <v>2018</v>
      </c>
      <c r="B69" s="33" t="s">
        <v>32</v>
      </c>
      <c r="C69" s="33" t="s">
        <v>32</v>
      </c>
      <c r="D69" s="33" t="s">
        <v>32</v>
      </c>
      <c r="E69" s="33" t="s">
        <v>32</v>
      </c>
      <c r="F69" s="33" t="s">
        <v>32</v>
      </c>
      <c r="G69" s="33" t="s">
        <v>32</v>
      </c>
      <c r="H69" s="33" t="s">
        <v>32</v>
      </c>
      <c r="I69" s="31">
        <f>'Reins Liab'!I69-'Assumed XS WC'!I69</f>
        <v>146281.38745000001</v>
      </c>
      <c r="J69" s="31">
        <f>'Reins Liab'!J69-'Assumed XS WC'!J69</f>
        <v>145281.71429</v>
      </c>
      <c r="K69" s="31">
        <f>'Reins Liab'!K69-'Assumed XS WC'!K69</f>
        <v>161274</v>
      </c>
      <c r="L69" s="32">
        <f t="shared" si="17"/>
        <v>15992.285709999996</v>
      </c>
      <c r="M69" s="32">
        <f t="shared" si="18"/>
        <v>14992.612549999991</v>
      </c>
    </row>
    <row r="70" spans="1:13" x14ac:dyDescent="0.35">
      <c r="A70" s="10" t="str">
        <f t="shared" si="19"/>
        <v>2019</v>
      </c>
      <c r="B70" s="33" t="s">
        <v>32</v>
      </c>
      <c r="C70" s="33" t="s">
        <v>32</v>
      </c>
      <c r="D70" s="33" t="s">
        <v>32</v>
      </c>
      <c r="E70" s="33" t="s">
        <v>32</v>
      </c>
      <c r="F70" s="33" t="s">
        <v>32</v>
      </c>
      <c r="G70" s="33" t="s">
        <v>32</v>
      </c>
      <c r="H70" s="33" t="s">
        <v>32</v>
      </c>
      <c r="I70" s="33" t="s">
        <v>32</v>
      </c>
      <c r="J70" s="31">
        <f>'Reins Liab'!J70-'Assumed XS WC'!J70</f>
        <v>139617.25099999999</v>
      </c>
      <c r="K70" s="31">
        <f>'Reins Liab'!K70-'Assumed XS WC'!K70</f>
        <v>142762</v>
      </c>
      <c r="L70" s="32">
        <f t="shared" si="17"/>
        <v>3144.7490000000107</v>
      </c>
      <c r="M70" s="39" t="s">
        <v>32</v>
      </c>
    </row>
    <row r="71" spans="1:13" ht="15" thickBot="1" x14ac:dyDescent="0.4">
      <c r="A71" s="11" t="str">
        <f t="shared" si="19"/>
        <v>2020</v>
      </c>
      <c r="B71" s="34" t="s">
        <v>32</v>
      </c>
      <c r="C71" s="34" t="s">
        <v>32</v>
      </c>
      <c r="D71" s="34" t="s">
        <v>32</v>
      </c>
      <c r="E71" s="34" t="s">
        <v>32</v>
      </c>
      <c r="F71" s="34" t="s">
        <v>32</v>
      </c>
      <c r="G71" s="34" t="s">
        <v>32</v>
      </c>
      <c r="H71" s="34" t="s">
        <v>32</v>
      </c>
      <c r="I71" s="34" t="s">
        <v>32</v>
      </c>
      <c r="J71" s="34" t="s">
        <v>32</v>
      </c>
      <c r="K71" s="66">
        <f>'Reins Liab'!K71-'Assumed XS WC'!K71</f>
        <v>181193.86515</v>
      </c>
      <c r="L71" s="35" t="s">
        <v>32</v>
      </c>
      <c r="M71" s="35" t="s">
        <v>32</v>
      </c>
    </row>
    <row r="72" spans="1:13" ht="15" thickBot="1" x14ac:dyDescent="0.4">
      <c r="A72" s="36"/>
      <c r="B72" s="4"/>
      <c r="C72" s="4"/>
      <c r="D72" s="4"/>
      <c r="E72" s="4"/>
      <c r="F72" s="4"/>
      <c r="G72" s="4"/>
      <c r="H72" s="4"/>
      <c r="I72" s="4"/>
      <c r="J72" s="4"/>
      <c r="K72" s="24" t="s">
        <v>10</v>
      </c>
      <c r="L72" s="37">
        <f>SUM(L61:L70)</f>
        <v>90402.855809999994</v>
      </c>
      <c r="M72" s="37">
        <f>SUM(M61:M69)</f>
        <v>170224.66792999997</v>
      </c>
    </row>
    <row r="73" spans="1:13" x14ac:dyDescent="0.35">
      <c r="A73" s="4"/>
      <c r="B73" s="4"/>
      <c r="C73" s="4"/>
      <c r="D73" s="4"/>
      <c r="E73" s="4"/>
      <c r="F73" s="4"/>
      <c r="G73" s="4"/>
      <c r="H73" s="4"/>
      <c r="I73" s="4"/>
      <c r="J73" s="4"/>
      <c r="K73" s="4"/>
      <c r="L73" s="4"/>
      <c r="M73" s="4"/>
    </row>
    <row r="74" spans="1:13" ht="16" thickBot="1" x14ac:dyDescent="0.4">
      <c r="A74" s="44" t="s">
        <v>33</v>
      </c>
      <c r="B74" s="2"/>
      <c r="C74" s="2"/>
      <c r="D74" s="2"/>
      <c r="E74" s="2"/>
      <c r="F74" s="2"/>
      <c r="G74" s="2"/>
      <c r="H74" s="2"/>
      <c r="I74" s="2"/>
      <c r="J74" s="2"/>
      <c r="K74" s="2"/>
      <c r="L74" s="4"/>
      <c r="M74" s="4"/>
    </row>
    <row r="75" spans="1:13" ht="15" thickBot="1" x14ac:dyDescent="0.4">
      <c r="A75" s="83" t="s">
        <v>26</v>
      </c>
      <c r="B75" s="25" t="s">
        <v>34</v>
      </c>
      <c r="C75" s="26"/>
      <c r="D75" s="26"/>
      <c r="E75" s="26"/>
      <c r="F75" s="26"/>
      <c r="G75" s="26"/>
      <c r="H75" s="26"/>
      <c r="I75" s="26"/>
      <c r="J75" s="26"/>
      <c r="K75" s="27"/>
      <c r="L75" s="4"/>
      <c r="M75" s="56"/>
    </row>
    <row r="76" spans="1:13" x14ac:dyDescent="0.35">
      <c r="A76" s="84"/>
      <c r="B76" s="28">
        <v>1</v>
      </c>
      <c r="C76" s="28">
        <v>2</v>
      </c>
      <c r="D76" s="28">
        <v>3</v>
      </c>
      <c r="E76" s="28">
        <v>4</v>
      </c>
      <c r="F76" s="28">
        <v>5</v>
      </c>
      <c r="G76" s="28">
        <v>6</v>
      </c>
      <c r="H76" s="28">
        <v>7</v>
      </c>
      <c r="I76" s="28">
        <v>8</v>
      </c>
      <c r="J76" s="28">
        <v>9</v>
      </c>
      <c r="K76" s="28">
        <v>10</v>
      </c>
      <c r="L76" s="4"/>
      <c r="M76" s="56"/>
    </row>
    <row r="77" spans="1:13" x14ac:dyDescent="0.35">
      <c r="A77" s="85"/>
      <c r="B77" s="29" t="str">
        <f>A79</f>
        <v>2011</v>
      </c>
      <c r="C77" s="29">
        <f>B77+1</f>
        <v>2012</v>
      </c>
      <c r="D77" s="29">
        <f t="shared" ref="D77:K77" si="20">C77+1</f>
        <v>2013</v>
      </c>
      <c r="E77" s="29">
        <f t="shared" si="20"/>
        <v>2014</v>
      </c>
      <c r="F77" s="29">
        <f t="shared" si="20"/>
        <v>2015</v>
      </c>
      <c r="G77" s="29">
        <f t="shared" si="20"/>
        <v>2016</v>
      </c>
      <c r="H77" s="29">
        <f t="shared" si="20"/>
        <v>2017</v>
      </c>
      <c r="I77" s="29">
        <f t="shared" si="20"/>
        <v>2018</v>
      </c>
      <c r="J77" s="29">
        <f t="shared" si="20"/>
        <v>2019</v>
      </c>
      <c r="K77" s="29">
        <f t="shared" si="20"/>
        <v>2020</v>
      </c>
      <c r="L77" s="4"/>
      <c r="M77" s="56"/>
    </row>
    <row r="78" spans="1:13" x14ac:dyDescent="0.35">
      <c r="A78" s="30" t="s">
        <v>9</v>
      </c>
      <c r="B78" s="31" t="e">
        <f>'Reins Liab'!B78-'Assumed XS WC'!B78</f>
        <v>#VALUE!</v>
      </c>
      <c r="C78" s="31">
        <f>'Reins Liab'!C78-'Assumed XS WC'!C78</f>
        <v>138545.67071000001</v>
      </c>
      <c r="D78" s="31">
        <f>'Reins Liab'!D78-'Assumed XS WC'!D78</f>
        <v>248022.77502999999</v>
      </c>
      <c r="E78" s="31">
        <f>'Reins Liab'!E78-'Assumed XS WC'!E78</f>
        <v>336393.50495999999</v>
      </c>
      <c r="F78" s="31">
        <f>'Reins Liab'!F78-'Assumed XS WC'!F78</f>
        <v>423792.89947</v>
      </c>
      <c r="G78" s="31">
        <f>'Reins Liab'!G78-'Assumed XS WC'!G78</f>
        <v>490160.11713999999</v>
      </c>
      <c r="H78" s="31">
        <f>'Reins Liab'!H78-'Assumed XS WC'!H78</f>
        <v>542614.18783999991</v>
      </c>
      <c r="I78" s="31">
        <f>'Reins Liab'!I78-'Assumed XS WC'!I78</f>
        <v>584188.43601999991</v>
      </c>
      <c r="J78" s="31">
        <f>'Reins Liab'!J78-'Assumed XS WC'!J78</f>
        <v>618512.52912999992</v>
      </c>
      <c r="K78" s="31">
        <f>'Reins Liab'!K78-'Assumed XS WC'!K78</f>
        <v>640511.70549000008</v>
      </c>
      <c r="L78" s="38"/>
      <c r="M78" s="56"/>
    </row>
    <row r="79" spans="1:13" x14ac:dyDescent="0.35">
      <c r="A79" s="10" t="str">
        <f>A62</f>
        <v>2011</v>
      </c>
      <c r="B79" s="31">
        <f>'Reins Liab'!B79-'Assumed XS WC'!B79</f>
        <v>684</v>
      </c>
      <c r="C79" s="31">
        <f>'Reins Liab'!C79-'Assumed XS WC'!C79</f>
        <v>9567.9719399999994</v>
      </c>
      <c r="D79" s="31">
        <f>'Reins Liab'!D79-'Assumed XS WC'!D79</f>
        <v>23665.845540000002</v>
      </c>
      <c r="E79" s="31">
        <f>'Reins Liab'!E79-'Assumed XS WC'!E79</f>
        <v>44491.645250000001</v>
      </c>
      <c r="F79" s="31">
        <f>'Reins Liab'!F79-'Assumed XS WC'!F79</f>
        <v>57845.823819999998</v>
      </c>
      <c r="G79" s="31">
        <f>'Reins Liab'!G79-'Assumed XS WC'!G79</f>
        <v>69775.623560000007</v>
      </c>
      <c r="H79" s="31">
        <f>'Reins Liab'!H79-'Assumed XS WC'!H79</f>
        <v>74866.240449999998</v>
      </c>
      <c r="I79" s="31">
        <f>'Reins Liab'!I79-'Assumed XS WC'!I79</f>
        <v>81155.707070000004</v>
      </c>
      <c r="J79" s="31">
        <f>'Reins Liab'!J79-'Assumed XS WC'!J79</f>
        <v>86173.576939999999</v>
      </c>
      <c r="K79" s="31">
        <f>'Reins Liab'!K79-'Assumed XS WC'!K79</f>
        <v>90460.836429999996</v>
      </c>
      <c r="L79" s="21"/>
      <c r="M79" s="56"/>
    </row>
    <row r="80" spans="1:13" x14ac:dyDescent="0.35">
      <c r="A80" s="10" t="str">
        <f t="shared" ref="A80:A88" si="21">A63</f>
        <v>2012</v>
      </c>
      <c r="B80" s="33" t="s">
        <v>32</v>
      </c>
      <c r="C80" s="31">
        <f>'Reins Liab'!C80-'Assumed XS WC'!C80</f>
        <v>2348.4688999999998</v>
      </c>
      <c r="D80" s="31">
        <f>'Reins Liab'!D80-'Assumed XS WC'!D80</f>
        <v>4803.0501000000004</v>
      </c>
      <c r="E80" s="31">
        <f>'Reins Liab'!E80-'Assumed XS WC'!E80</f>
        <v>19943.07015</v>
      </c>
      <c r="F80" s="31">
        <f>'Reins Liab'!F80-'Assumed XS WC'!F80</f>
        <v>32644.695359999998</v>
      </c>
      <c r="G80" s="31">
        <f>'Reins Liab'!G80-'Assumed XS WC'!G80</f>
        <v>55818.45925</v>
      </c>
      <c r="H80" s="31">
        <f>'Reins Liab'!H80-'Assumed XS WC'!H80</f>
        <v>72003.029869999998</v>
      </c>
      <c r="I80" s="31">
        <f>'Reins Liab'!I80-'Assumed XS WC'!I80</f>
        <v>81479.884220000007</v>
      </c>
      <c r="J80" s="31">
        <f>'Reins Liab'!J80-'Assumed XS WC'!J80</f>
        <v>90473.624329999991</v>
      </c>
      <c r="K80" s="31">
        <f>'Reins Liab'!K80-'Assumed XS WC'!K80</f>
        <v>103586.10715</v>
      </c>
      <c r="L80" s="21"/>
      <c r="M80" s="56"/>
    </row>
    <row r="81" spans="1:13" x14ac:dyDescent="0.35">
      <c r="A81" s="10" t="str">
        <f t="shared" si="21"/>
        <v>2013</v>
      </c>
      <c r="B81" s="33" t="s">
        <v>32</v>
      </c>
      <c r="C81" s="33" t="s">
        <v>32</v>
      </c>
      <c r="D81" s="31">
        <f>'Reins Liab'!D81-'Assumed XS WC'!D81</f>
        <v>910</v>
      </c>
      <c r="E81" s="31">
        <f>'Reins Liab'!E81-'Assumed XS WC'!E81</f>
        <v>9493</v>
      </c>
      <c r="F81" s="31">
        <f>'Reins Liab'!F81-'Assumed XS WC'!F81</f>
        <v>28615</v>
      </c>
      <c r="G81" s="31">
        <f>'Reins Liab'!G81-'Assumed XS WC'!G81</f>
        <v>46166</v>
      </c>
      <c r="H81" s="31">
        <f>'Reins Liab'!H81-'Assumed XS WC'!H81</f>
        <v>62642</v>
      </c>
      <c r="I81" s="31">
        <f>'Reins Liab'!I81-'Assumed XS WC'!I81</f>
        <v>75794</v>
      </c>
      <c r="J81" s="31">
        <f>'Reins Liab'!J81-'Assumed XS WC'!J81</f>
        <v>85822.675000000003</v>
      </c>
      <c r="K81" s="31">
        <f>'Reins Liab'!K81-'Assumed XS WC'!K81</f>
        <v>94245.675000000003</v>
      </c>
      <c r="L81" s="21"/>
      <c r="M81" s="56"/>
    </row>
    <row r="82" spans="1:13" x14ac:dyDescent="0.35">
      <c r="A82" s="10" t="str">
        <f t="shared" si="21"/>
        <v>2014</v>
      </c>
      <c r="B82" s="33" t="s">
        <v>32</v>
      </c>
      <c r="C82" s="33" t="s">
        <v>32</v>
      </c>
      <c r="D82" s="33" t="s">
        <v>32</v>
      </c>
      <c r="E82" s="31">
        <f>'Reins Liab'!E82-'Assumed XS WC'!E82</f>
        <v>1988</v>
      </c>
      <c r="F82" s="31">
        <f>'Reins Liab'!F82-'Assumed XS WC'!F82</f>
        <v>21357.936170000001</v>
      </c>
      <c r="G82" s="31">
        <f>'Reins Liab'!G82-'Assumed XS WC'!G82</f>
        <v>43244.099159999998</v>
      </c>
      <c r="H82" s="31">
        <f>'Reins Liab'!H82-'Assumed XS WC'!H82</f>
        <v>66674.095690000002</v>
      </c>
      <c r="I82" s="31">
        <f>'Reins Liab'!I82-'Assumed XS WC'!I82</f>
        <v>95011.631179999997</v>
      </c>
      <c r="J82" s="31">
        <f>'Reins Liab'!J82-'Assumed XS WC'!J82</f>
        <v>115132.91035999999</v>
      </c>
      <c r="K82" s="31">
        <f>'Reins Liab'!K82-'Assumed XS WC'!K82</f>
        <v>132150.94811999999</v>
      </c>
      <c r="L82" s="21"/>
      <c r="M82" s="56"/>
    </row>
    <row r="83" spans="1:13" x14ac:dyDescent="0.35">
      <c r="A83" s="10" t="str">
        <f t="shared" si="21"/>
        <v>2015</v>
      </c>
      <c r="B83" s="33" t="s">
        <v>32</v>
      </c>
      <c r="C83" s="33" t="s">
        <v>32</v>
      </c>
      <c r="D83" s="33" t="s">
        <v>32</v>
      </c>
      <c r="E83" s="33" t="s">
        <v>32</v>
      </c>
      <c r="F83" s="31">
        <f>'Reins Liab'!F83-'Assumed XS WC'!F83</f>
        <v>3658</v>
      </c>
      <c r="G83" s="31">
        <f>'Reins Liab'!G83-'Assumed XS WC'!G83</f>
        <v>22197</v>
      </c>
      <c r="H83" s="31">
        <f>'Reins Liab'!H83-'Assumed XS WC'!H83</f>
        <v>41563.675000000003</v>
      </c>
      <c r="I83" s="31">
        <f>'Reins Liab'!I83-'Assumed XS WC'!I83</f>
        <v>67903.637000000002</v>
      </c>
      <c r="J83" s="31">
        <f>'Reins Liab'!J83-'Assumed XS WC'!J83</f>
        <v>101958.637</v>
      </c>
      <c r="K83" s="31">
        <f>'Reins Liab'!K83-'Assumed XS WC'!K83</f>
        <v>118339.23699999999</v>
      </c>
      <c r="L83" s="21"/>
      <c r="M83" s="56"/>
    </row>
    <row r="84" spans="1:13" x14ac:dyDescent="0.35">
      <c r="A84" s="10" t="str">
        <f t="shared" si="21"/>
        <v>2016</v>
      </c>
      <c r="B84" s="33" t="s">
        <v>32</v>
      </c>
      <c r="C84" s="33" t="s">
        <v>32</v>
      </c>
      <c r="D84" s="33" t="s">
        <v>32</v>
      </c>
      <c r="E84" s="33" t="s">
        <v>32</v>
      </c>
      <c r="F84" s="33" t="s">
        <v>32</v>
      </c>
      <c r="G84" s="31">
        <f>'Reins Liab'!G84-'Assumed XS WC'!G84</f>
        <v>4763</v>
      </c>
      <c r="H84" s="31">
        <f>'Reins Liab'!H84-'Assumed XS WC'!H84</f>
        <v>27765</v>
      </c>
      <c r="I84" s="31">
        <f>'Reins Liab'!I84-'Assumed XS WC'!I84</f>
        <v>45300.675000000003</v>
      </c>
      <c r="J84" s="31">
        <f>'Reins Liab'!J84-'Assumed XS WC'!J84</f>
        <v>76992.675000000003</v>
      </c>
      <c r="K84" s="31">
        <f>'Reins Liab'!K84-'Assumed XS WC'!K84</f>
        <v>94856.675000000003</v>
      </c>
      <c r="L84" s="21"/>
      <c r="M84" s="56"/>
    </row>
    <row r="85" spans="1:13" x14ac:dyDescent="0.35">
      <c r="A85" s="10" t="str">
        <f t="shared" si="21"/>
        <v>2017</v>
      </c>
      <c r="B85" s="33" t="s">
        <v>32</v>
      </c>
      <c r="C85" s="33" t="s">
        <v>32</v>
      </c>
      <c r="D85" s="33" t="s">
        <v>32</v>
      </c>
      <c r="E85" s="33" t="s">
        <v>32</v>
      </c>
      <c r="F85" s="33" t="s">
        <v>32</v>
      </c>
      <c r="G85" s="33" t="s">
        <v>32</v>
      </c>
      <c r="H85" s="31">
        <f>'Reins Liab'!H85-'Assumed XS WC'!H85</f>
        <v>1980</v>
      </c>
      <c r="I85" s="31">
        <f>'Reins Liab'!I85-'Assumed XS WC'!I85</f>
        <v>16878</v>
      </c>
      <c r="J85" s="31">
        <f>'Reins Liab'!J85-'Assumed XS WC'!J85</f>
        <v>34221</v>
      </c>
      <c r="K85" s="31">
        <f>'Reins Liab'!K85-'Assumed XS WC'!K85</f>
        <v>70434</v>
      </c>
      <c r="L85" s="21"/>
      <c r="M85" s="56"/>
    </row>
    <row r="86" spans="1:13" x14ac:dyDescent="0.35">
      <c r="A86" s="10" t="str">
        <f t="shared" si="21"/>
        <v>2018</v>
      </c>
      <c r="B86" s="33" t="s">
        <v>32</v>
      </c>
      <c r="C86" s="33" t="s">
        <v>32</v>
      </c>
      <c r="D86" s="33" t="s">
        <v>32</v>
      </c>
      <c r="E86" s="33" t="s">
        <v>32</v>
      </c>
      <c r="F86" s="33" t="s">
        <v>32</v>
      </c>
      <c r="G86" s="33" t="s">
        <v>32</v>
      </c>
      <c r="H86" s="33" t="s">
        <v>32</v>
      </c>
      <c r="I86" s="31">
        <f>'Reins Liab'!I86-'Assumed XS WC'!I86</f>
        <v>3781</v>
      </c>
      <c r="J86" s="31">
        <f>'Reins Liab'!J86-'Assumed XS WC'!J86</f>
        <v>29985</v>
      </c>
      <c r="K86" s="31">
        <f>'Reins Liab'!K86-'Assumed XS WC'!K86</f>
        <v>49369</v>
      </c>
      <c r="L86" s="21"/>
      <c r="M86" s="56"/>
    </row>
    <row r="87" spans="1:13" x14ac:dyDescent="0.35">
      <c r="A87" s="10" t="str">
        <f t="shared" si="21"/>
        <v>2019</v>
      </c>
      <c r="B87" s="33" t="s">
        <v>32</v>
      </c>
      <c r="C87" s="33" t="s">
        <v>32</v>
      </c>
      <c r="D87" s="33" t="s">
        <v>32</v>
      </c>
      <c r="E87" s="33" t="s">
        <v>32</v>
      </c>
      <c r="F87" s="33" t="s">
        <v>32</v>
      </c>
      <c r="G87" s="33" t="s">
        <v>32</v>
      </c>
      <c r="H87" s="33" t="s">
        <v>32</v>
      </c>
      <c r="I87" s="33" t="s">
        <v>32</v>
      </c>
      <c r="J87" s="31">
        <f>'Reins Liab'!J87-'Assumed XS WC'!J87</f>
        <v>1889</v>
      </c>
      <c r="K87" s="31">
        <f>'Reins Liab'!K87-'Assumed XS WC'!K87</f>
        <v>19481</v>
      </c>
      <c r="L87" s="21"/>
      <c r="M87" s="56"/>
    </row>
    <row r="88" spans="1:13" ht="15" thickBot="1" x14ac:dyDescent="0.4">
      <c r="A88" s="11" t="str">
        <f t="shared" si="21"/>
        <v>2020</v>
      </c>
      <c r="B88" s="34" t="s">
        <v>32</v>
      </c>
      <c r="C88" s="34" t="s">
        <v>32</v>
      </c>
      <c r="D88" s="34" t="s">
        <v>32</v>
      </c>
      <c r="E88" s="34" t="s">
        <v>32</v>
      </c>
      <c r="F88" s="34" t="s">
        <v>32</v>
      </c>
      <c r="G88" s="34" t="s">
        <v>32</v>
      </c>
      <c r="H88" s="34" t="s">
        <v>32</v>
      </c>
      <c r="I88" s="34" t="s">
        <v>32</v>
      </c>
      <c r="J88" s="34" t="s">
        <v>32</v>
      </c>
      <c r="K88" s="66">
        <f>'Reins Liab'!K88-'Assumed XS WC'!K88</f>
        <v>8015</v>
      </c>
      <c r="L88" s="4"/>
      <c r="M88" s="56"/>
    </row>
    <row r="89" spans="1:13" x14ac:dyDescent="0.35">
      <c r="A89" s="4"/>
      <c r="B89" s="4"/>
      <c r="C89" s="4"/>
      <c r="D89" s="4"/>
      <c r="E89" s="4"/>
      <c r="F89" s="4"/>
      <c r="G89" s="4"/>
      <c r="H89" s="4"/>
      <c r="I89" s="4"/>
      <c r="J89" s="4"/>
      <c r="K89" s="4"/>
      <c r="L89" s="57"/>
      <c r="M89" s="56"/>
    </row>
    <row r="90" spans="1:13" ht="16" thickBot="1" x14ac:dyDescent="0.4">
      <c r="A90" s="44" t="s">
        <v>37</v>
      </c>
      <c r="B90" s="2"/>
      <c r="C90" s="2"/>
      <c r="D90" s="2"/>
      <c r="E90" s="2"/>
      <c r="F90" s="2"/>
      <c r="G90" s="2"/>
      <c r="H90" s="2"/>
      <c r="I90" s="2"/>
      <c r="J90" s="2"/>
      <c r="K90" s="2"/>
      <c r="L90" s="4"/>
      <c r="M90" s="4"/>
    </row>
    <row r="91" spans="1:13" ht="15" thickBot="1" x14ac:dyDescent="0.4">
      <c r="A91" s="83" t="s">
        <v>26</v>
      </c>
      <c r="B91" s="25" t="s">
        <v>35</v>
      </c>
      <c r="C91" s="26"/>
      <c r="D91" s="26"/>
      <c r="E91" s="26"/>
      <c r="F91" s="26"/>
      <c r="G91" s="26"/>
      <c r="H91" s="26"/>
      <c r="I91" s="26"/>
      <c r="J91" s="26"/>
      <c r="K91" s="27"/>
      <c r="L91" s="4"/>
      <c r="M91" s="4"/>
    </row>
    <row r="92" spans="1:13" x14ac:dyDescent="0.35">
      <c r="A92" s="84"/>
      <c r="B92" s="28">
        <v>1</v>
      </c>
      <c r="C92" s="28">
        <v>2</v>
      </c>
      <c r="D92" s="28">
        <v>3</v>
      </c>
      <c r="E92" s="28">
        <v>4</v>
      </c>
      <c r="F92" s="28">
        <v>5</v>
      </c>
      <c r="G92" s="28">
        <v>6</v>
      </c>
      <c r="H92" s="28">
        <v>7</v>
      </c>
      <c r="I92" s="28">
        <v>8</v>
      </c>
      <c r="J92" s="28">
        <v>9</v>
      </c>
      <c r="K92" s="28">
        <v>10</v>
      </c>
      <c r="L92" s="4"/>
      <c r="M92" s="4"/>
    </row>
    <row r="93" spans="1:13" x14ac:dyDescent="0.35">
      <c r="A93" s="85"/>
      <c r="B93" s="29" t="str">
        <f>A95</f>
        <v>2011</v>
      </c>
      <c r="C93" s="29">
        <f>B93+1</f>
        <v>2012</v>
      </c>
      <c r="D93" s="29">
        <f t="shared" ref="D93:K93" si="22">C93+1</f>
        <v>2013</v>
      </c>
      <c r="E93" s="29">
        <f t="shared" si="22"/>
        <v>2014</v>
      </c>
      <c r="F93" s="29">
        <f t="shared" si="22"/>
        <v>2015</v>
      </c>
      <c r="G93" s="29">
        <f t="shared" si="22"/>
        <v>2016</v>
      </c>
      <c r="H93" s="29">
        <f t="shared" si="22"/>
        <v>2017</v>
      </c>
      <c r="I93" s="29">
        <f t="shared" si="22"/>
        <v>2018</v>
      </c>
      <c r="J93" s="29">
        <f t="shared" si="22"/>
        <v>2019</v>
      </c>
      <c r="K93" s="29">
        <f t="shared" si="22"/>
        <v>2020</v>
      </c>
      <c r="L93" s="4"/>
      <c r="M93" s="4"/>
    </row>
    <row r="94" spans="1:13" x14ac:dyDescent="0.35">
      <c r="A94" s="30" t="s">
        <v>9</v>
      </c>
      <c r="B94" s="31">
        <f>'Reins Liab'!B94-'Assumed XS WC'!B94</f>
        <v>606933</v>
      </c>
      <c r="C94" s="31">
        <f>'Reins Liab'!C94-'Assumed XS WC'!C94</f>
        <v>458804.67070999998</v>
      </c>
      <c r="D94" s="31">
        <f>'Reins Liab'!D94-'Assumed XS WC'!D94</f>
        <v>317955.77503000002</v>
      </c>
      <c r="E94" s="31">
        <f>'Reins Liab'!E94-'Assumed XS WC'!E94</f>
        <v>191100.50495999999</v>
      </c>
      <c r="F94" s="31">
        <f>'Reins Liab'!F94-'Assumed XS WC'!F94</f>
        <v>98746.899469999989</v>
      </c>
      <c r="G94" s="31">
        <f>'Reins Liab'!G94-'Assumed XS WC'!G94</f>
        <v>51191.147109999976</v>
      </c>
      <c r="H94" s="31">
        <f>'Reins Liab'!H94-'Assumed XS WC'!H94</f>
        <v>37019.118039999972</v>
      </c>
      <c r="I94" s="31">
        <f>'Reins Liab'!I94-'Assumed XS WC'!I94</f>
        <v>19089.228659999964</v>
      </c>
      <c r="J94" s="31">
        <f>'Reins Liab'!J94-'Assumed XS WC'!J94</f>
        <v>14663.456999999973</v>
      </c>
      <c r="K94" s="31">
        <f>'Reins Liab'!K94-'Assumed XS WC'!K94</f>
        <v>8245.2114299999812</v>
      </c>
      <c r="L94" s="4"/>
      <c r="M94" s="4"/>
    </row>
    <row r="95" spans="1:13" x14ac:dyDescent="0.35">
      <c r="A95" s="10" t="str">
        <f>A79</f>
        <v>2011</v>
      </c>
      <c r="B95" s="31">
        <f>'Reins Liab'!B95-'Assumed XS WC'!B95</f>
        <v>125605</v>
      </c>
      <c r="C95" s="31">
        <f>'Reins Liab'!C95-'Assumed XS WC'!C95</f>
        <v>98586.971940000003</v>
      </c>
      <c r="D95" s="31">
        <f>'Reins Liab'!D95-'Assumed XS WC'!D95</f>
        <v>59997.845540000002</v>
      </c>
      <c r="E95" s="31">
        <f>'Reins Liab'!E95-'Assumed XS WC'!E95</f>
        <v>44408.645250000001</v>
      </c>
      <c r="F95" s="31">
        <f>'Reins Liab'!F95-'Assumed XS WC'!F95</f>
        <v>22970.823819999998</v>
      </c>
      <c r="G95" s="31">
        <f>'Reins Liab'!G95-'Assumed XS WC'!G95</f>
        <v>14372.508890000001</v>
      </c>
      <c r="H95" s="31">
        <f>'Reins Liab'!H95-'Assumed XS WC'!H95</f>
        <v>8195.412769999999</v>
      </c>
      <c r="I95" s="31">
        <f>'Reins Liab'!I95-'Assumed XS WC'!I95</f>
        <v>5160.8828400000002</v>
      </c>
      <c r="J95" s="31">
        <f>'Reins Liab'!J95-'Assumed XS WC'!J95</f>
        <v>2961.6289000000006</v>
      </c>
      <c r="K95" s="31">
        <f>'Reins Liab'!K95-'Assumed XS WC'!K95</f>
        <v>1583.5976799999999</v>
      </c>
      <c r="L95" s="4"/>
      <c r="M95" s="4"/>
    </row>
    <row r="96" spans="1:13" x14ac:dyDescent="0.35">
      <c r="A96" s="10" t="str">
        <f t="shared" ref="A96:A104" si="23">A80</f>
        <v>2012</v>
      </c>
      <c r="B96" s="33" t="s">
        <v>32</v>
      </c>
      <c r="C96" s="31">
        <f>'Reins Liab'!C96-'Assumed XS WC'!C96</f>
        <v>139578.46890000001</v>
      </c>
      <c r="D96" s="31">
        <f>'Reins Liab'!D96-'Assumed XS WC'!D96</f>
        <v>96632.050099999993</v>
      </c>
      <c r="E96" s="31">
        <f>'Reins Liab'!E96-'Assumed XS WC'!E96</f>
        <v>63303.07015</v>
      </c>
      <c r="F96" s="31">
        <f>'Reins Liab'!F96-'Assumed XS WC'!F96</f>
        <v>33626.695359999998</v>
      </c>
      <c r="G96" s="31">
        <f>'Reins Liab'!G96-'Assumed XS WC'!G96</f>
        <v>27639.104429999999</v>
      </c>
      <c r="H96" s="31">
        <f>'Reins Liab'!H96-'Assumed XS WC'!H96</f>
        <v>16791.330030000001</v>
      </c>
      <c r="I96" s="31">
        <f>'Reins Liab'!I96-'Assumed XS WC'!I96</f>
        <v>10247.143969999999</v>
      </c>
      <c r="J96" s="31">
        <f>'Reins Liab'!J96-'Assumed XS WC'!J96</f>
        <v>5103.2888600000006</v>
      </c>
      <c r="K96" s="31">
        <f>'Reins Liab'!K96-'Assumed XS WC'!K96</f>
        <v>3866.4357099999997</v>
      </c>
      <c r="L96" s="4"/>
      <c r="M96" s="4"/>
    </row>
    <row r="97" spans="1:13" x14ac:dyDescent="0.35">
      <c r="A97" s="10" t="str">
        <f t="shared" si="23"/>
        <v>2013</v>
      </c>
      <c r="B97" s="33" t="s">
        <v>32</v>
      </c>
      <c r="C97" s="33" t="s">
        <v>32</v>
      </c>
      <c r="D97" s="31">
        <f>'Reins Liab'!D97-'Assumed XS WC'!D97</f>
        <v>136702</v>
      </c>
      <c r="E97" s="31">
        <f>'Reins Liab'!E97-'Assumed XS WC'!E97</f>
        <v>96416</v>
      </c>
      <c r="F97" s="31">
        <f>'Reins Liab'!F97-'Assumed XS WC'!F97</f>
        <v>66267</v>
      </c>
      <c r="G97" s="31">
        <f>'Reins Liab'!G97-'Assumed XS WC'!G97</f>
        <v>36704.802649999998</v>
      </c>
      <c r="H97" s="31">
        <f>'Reins Liab'!H97-'Assumed XS WC'!H97</f>
        <v>24863.28859</v>
      </c>
      <c r="I97" s="31">
        <f>'Reins Liab'!I97-'Assumed XS WC'!I97</f>
        <v>15897.504799999999</v>
      </c>
      <c r="J97" s="31">
        <f>'Reins Liab'!J97-'Assumed XS WC'!J97</f>
        <v>13980.579470000001</v>
      </c>
      <c r="K97" s="31">
        <f>'Reins Liab'!K97-'Assumed XS WC'!K97</f>
        <v>10754.605009999999</v>
      </c>
      <c r="L97" s="4"/>
      <c r="M97" s="4"/>
    </row>
    <row r="98" spans="1:13" x14ac:dyDescent="0.35">
      <c r="A98" s="10" t="str">
        <f t="shared" si="23"/>
        <v>2014</v>
      </c>
      <c r="B98" s="33" t="s">
        <v>32</v>
      </c>
      <c r="C98" s="33" t="s">
        <v>32</v>
      </c>
      <c r="D98" s="33" t="s">
        <v>32</v>
      </c>
      <c r="E98" s="31">
        <f>'Reins Liab'!E98-'Assumed XS WC'!E98</f>
        <v>143704</v>
      </c>
      <c r="F98" s="31">
        <f>'Reins Liab'!F98-'Assumed XS WC'!F98</f>
        <v>93441.936170000001</v>
      </c>
      <c r="G98" s="31">
        <f>'Reins Liab'!G98-'Assumed XS WC'!G98</f>
        <v>63877.177559999996</v>
      </c>
      <c r="H98" s="31">
        <f>'Reins Liab'!H98-'Assumed XS WC'!H98</f>
        <v>40503.088470000002</v>
      </c>
      <c r="I98" s="31">
        <f>'Reins Liab'!I98-'Assumed XS WC'!I98</f>
        <v>24765.15511</v>
      </c>
      <c r="J98" s="31">
        <f>'Reins Liab'!J98-'Assumed XS WC'!J98</f>
        <v>19043.422640000001</v>
      </c>
      <c r="K98" s="31">
        <f>'Reins Liab'!K98-'Assumed XS WC'!K98</f>
        <v>15638.11815</v>
      </c>
      <c r="L98" s="4"/>
      <c r="M98" s="4"/>
    </row>
    <row r="99" spans="1:13" x14ac:dyDescent="0.35">
      <c r="A99" s="10" t="str">
        <f t="shared" si="23"/>
        <v>2015</v>
      </c>
      <c r="B99" s="33" t="s">
        <v>32</v>
      </c>
      <c r="C99" s="33" t="s">
        <v>32</v>
      </c>
      <c r="D99" s="33" t="s">
        <v>32</v>
      </c>
      <c r="E99" s="33" t="s">
        <v>32</v>
      </c>
      <c r="F99" s="31">
        <f>'Reins Liab'!F99-'Assumed XS WC'!F99</f>
        <v>123454</v>
      </c>
      <c r="G99" s="31">
        <f>'Reins Liab'!G99-'Assumed XS WC'!G99</f>
        <v>88896.491219999996</v>
      </c>
      <c r="H99" s="31">
        <f>'Reins Liab'!H99-'Assumed XS WC'!H99</f>
        <v>56114.078070000003</v>
      </c>
      <c r="I99" s="31">
        <f>'Reins Liab'!I99-'Assumed XS WC'!I99</f>
        <v>32294.618060000001</v>
      </c>
      <c r="J99" s="31">
        <f>'Reins Liab'!J99-'Assumed XS WC'!J99</f>
        <v>30053.981319999999</v>
      </c>
      <c r="K99" s="31">
        <f>'Reins Liab'!K99-'Assumed XS WC'!K99</f>
        <v>23575.762999999999</v>
      </c>
      <c r="L99" s="4"/>
      <c r="M99" s="4"/>
    </row>
    <row r="100" spans="1:13" x14ac:dyDescent="0.35">
      <c r="A100" s="10" t="str">
        <f t="shared" si="23"/>
        <v>2016</v>
      </c>
      <c r="B100" s="33" t="s">
        <v>32</v>
      </c>
      <c r="C100" s="33" t="s">
        <v>32</v>
      </c>
      <c r="D100" s="33" t="s">
        <v>32</v>
      </c>
      <c r="E100" s="33" t="s">
        <v>32</v>
      </c>
      <c r="F100" s="33" t="s">
        <v>32</v>
      </c>
      <c r="G100" s="31">
        <f>'Reins Liab'!G100-'Assumed XS WC'!G100</f>
        <v>115989.5707</v>
      </c>
      <c r="H100" s="31">
        <f>'Reins Liab'!H100-'Assumed XS WC'!H100</f>
        <v>77894.818700000003</v>
      </c>
      <c r="I100" s="31">
        <f>'Reins Liab'!I100-'Assumed XS WC'!I100</f>
        <v>46929.776839999999</v>
      </c>
      <c r="J100" s="31">
        <f>'Reins Liab'!J100-'Assumed XS WC'!J100</f>
        <v>42038.589520000001</v>
      </c>
      <c r="K100" s="31">
        <f>'Reins Liab'!K100-'Assumed XS WC'!K100</f>
        <v>40300.398359999999</v>
      </c>
      <c r="L100" s="4"/>
      <c r="M100" s="4"/>
    </row>
    <row r="101" spans="1:13" x14ac:dyDescent="0.35">
      <c r="A101" s="10" t="str">
        <f t="shared" si="23"/>
        <v>2017</v>
      </c>
      <c r="B101" s="33" t="s">
        <v>32</v>
      </c>
      <c r="C101" s="33" t="s">
        <v>32</v>
      </c>
      <c r="D101" s="33" t="s">
        <v>32</v>
      </c>
      <c r="E101" s="33" t="s">
        <v>32</v>
      </c>
      <c r="F101" s="33" t="s">
        <v>32</v>
      </c>
      <c r="G101" s="33" t="s">
        <v>32</v>
      </c>
      <c r="H101" s="31">
        <f>'Reins Liab'!H101-'Assumed XS WC'!H101</f>
        <v>109013.3637</v>
      </c>
      <c r="I101" s="31">
        <f>'Reins Liab'!I101-'Assumed XS WC'!I101</f>
        <v>83474.932939999999</v>
      </c>
      <c r="J101" s="31">
        <f>'Reins Liab'!J101-'Assumed XS WC'!J101</f>
        <v>55553.68247</v>
      </c>
      <c r="K101" s="31">
        <f>'Reins Liab'!K101-'Assumed XS WC'!K101</f>
        <v>45059.193919999998</v>
      </c>
      <c r="L101" s="4"/>
      <c r="M101" s="4"/>
    </row>
    <row r="102" spans="1:13" x14ac:dyDescent="0.35">
      <c r="A102" s="10" t="str">
        <f t="shared" si="23"/>
        <v>2018</v>
      </c>
      <c r="B102" s="33" t="s">
        <v>32</v>
      </c>
      <c r="C102" s="33" t="s">
        <v>32</v>
      </c>
      <c r="D102" s="33" t="s">
        <v>32</v>
      </c>
      <c r="E102" s="33" t="s">
        <v>32</v>
      </c>
      <c r="F102" s="33" t="s">
        <v>32</v>
      </c>
      <c r="G102" s="33" t="s">
        <v>32</v>
      </c>
      <c r="H102" s="33" t="s">
        <v>32</v>
      </c>
      <c r="I102" s="31">
        <f>'Reins Liab'!I102-'Assumed XS WC'!I102</f>
        <v>126407.38744999999</v>
      </c>
      <c r="J102" s="31">
        <f>'Reins Liab'!J102-'Assumed XS WC'!J102</f>
        <v>74933.714290000004</v>
      </c>
      <c r="K102" s="31">
        <f>'Reins Liab'!K102-'Assumed XS WC'!K102</f>
        <v>64681</v>
      </c>
      <c r="L102" s="4"/>
      <c r="M102" s="4"/>
    </row>
    <row r="103" spans="1:13" x14ac:dyDescent="0.35">
      <c r="A103" s="10" t="str">
        <f t="shared" si="23"/>
        <v>2019</v>
      </c>
      <c r="B103" s="33" t="s">
        <v>32</v>
      </c>
      <c r="C103" s="33" t="s">
        <v>32</v>
      </c>
      <c r="D103" s="33" t="s">
        <v>32</v>
      </c>
      <c r="E103" s="33" t="s">
        <v>32</v>
      </c>
      <c r="F103" s="33" t="s">
        <v>32</v>
      </c>
      <c r="G103" s="33" t="s">
        <v>32</v>
      </c>
      <c r="H103" s="33" t="s">
        <v>32</v>
      </c>
      <c r="I103" s="33" t="s">
        <v>32</v>
      </c>
      <c r="J103" s="31">
        <f>'Reins Liab'!J103-'Assumed XS WC'!J103</f>
        <v>120412.251</v>
      </c>
      <c r="K103" s="31">
        <f>'Reins Liab'!K103-'Assumed XS WC'!K103</f>
        <v>88382.549329999994</v>
      </c>
      <c r="L103" s="4"/>
      <c r="M103" s="4"/>
    </row>
    <row r="104" spans="1:13" ht="15" thickBot="1" x14ac:dyDescent="0.4">
      <c r="A104" s="11" t="str">
        <f t="shared" si="23"/>
        <v>2020</v>
      </c>
      <c r="B104" s="34" t="s">
        <v>32</v>
      </c>
      <c r="C104" s="34" t="s">
        <v>32</v>
      </c>
      <c r="D104" s="34" t="s">
        <v>32</v>
      </c>
      <c r="E104" s="34" t="s">
        <v>32</v>
      </c>
      <c r="F104" s="34" t="s">
        <v>32</v>
      </c>
      <c r="G104" s="34" t="s">
        <v>32</v>
      </c>
      <c r="H104" s="34" t="s">
        <v>32</v>
      </c>
      <c r="I104" s="34" t="s">
        <v>32</v>
      </c>
      <c r="J104" s="34" t="s">
        <v>32</v>
      </c>
      <c r="K104" s="66">
        <f>'Reins Liab'!K104-'Assumed XS WC'!K104</f>
        <v>159075.86515</v>
      </c>
      <c r="L104" s="4"/>
      <c r="M104" s="4"/>
    </row>
  </sheetData>
  <mergeCells count="15">
    <mergeCell ref="A58:A60"/>
    <mergeCell ref="A75:A77"/>
    <mergeCell ref="A91:A93"/>
    <mergeCell ref="J23:K24"/>
    <mergeCell ref="L24:L26"/>
    <mergeCell ref="M24:M26"/>
    <mergeCell ref="E40:G41"/>
    <mergeCell ref="K40:L41"/>
    <mergeCell ref="J41:J43"/>
    <mergeCell ref="L7:L9"/>
    <mergeCell ref="A5:A9"/>
    <mergeCell ref="E6:F7"/>
    <mergeCell ref="G6:H7"/>
    <mergeCell ref="I6:J7"/>
    <mergeCell ref="K7:K9"/>
  </mergeCells>
  <printOptions horizontalCentered="1"/>
  <pageMargins left="0.5" right="0.5" top="0.25" bottom="0.25" header="0.3" footer="0.3"/>
  <pageSetup scale="64" fitToHeight="4" orientation="landscape" r:id="rId1"/>
  <rowBreaks count="1" manualBreakCount="1">
    <brk id="5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Sheet1</vt:lpstr>
      <vt:lpstr>Reins Liab</vt:lpstr>
      <vt:lpstr>Assumed XS WC</vt:lpstr>
      <vt:lpstr>Excluding XS WC</vt:lpstr>
      <vt:lpstr>'Assumed XS WC'!Print_Area</vt:lpstr>
      <vt:lpstr>'Excluding XS WC'!Print_Area</vt:lpstr>
      <vt:lpstr>'Reins Liab'!Print_Area</vt:lpstr>
      <vt:lpstr>'Assumed XS WC'!Print_Titles</vt:lpstr>
      <vt:lpstr>'Excluding XS WC'!Print_Titles</vt:lpstr>
      <vt:lpstr>'Reins Liab'!Print_Titles</vt:lpstr>
    </vt:vector>
  </TitlesOfParts>
  <Company>WR Berkley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Frantz</dc:creator>
  <cp:lastModifiedBy>Horvath, Karen A.</cp:lastModifiedBy>
  <cp:lastPrinted>2016-03-02T21:00:28Z</cp:lastPrinted>
  <dcterms:created xsi:type="dcterms:W3CDTF">2015-02-26T17:34:12Z</dcterms:created>
  <dcterms:modified xsi:type="dcterms:W3CDTF">2021-02-26T20:06:20Z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{86102F93-6640-4AAE-BB21-2A5579485725}</vt:lpwstr>
  </property>
</Properties>
</file>