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53222"/>
  <bookViews>
    <workbookView xWindow="0" yWindow="0" windowWidth="23040" windowHeight="10090"/>
  </bookViews>
  <sheets>
    <sheet name="WC Notes" sheetId="1" r:id="rId1"/>
    <sheet name="Total WC" sheetId="4" r:id="rId2"/>
    <sheet name="XS WC" sheetId="5" r:id="rId3"/>
    <sheet name="RetroRatedWC" sheetId="2" r:id="rId4"/>
    <sheet name="Total x XSWC x RetroRatedWC" sheetId="3"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[1]Tables!$L$1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 i="4" l="1"/>
  <c r="K54" i="4"/>
  <c r="K53" i="4"/>
  <c r="K52" i="4"/>
  <c r="K51" i="4"/>
  <c r="K50" i="4"/>
  <c r="K49" i="4"/>
  <c r="K48" i="4"/>
  <c r="K47" i="4"/>
  <c r="K46" i="4"/>
  <c r="L45" i="4"/>
  <c r="K45" i="4"/>
  <c r="B55" i="4"/>
  <c r="B54" i="4"/>
  <c r="E54" i="4" s="1"/>
  <c r="B53" i="4"/>
  <c r="B52" i="4"/>
  <c r="E52" i="4" s="1"/>
  <c r="B51" i="4"/>
  <c r="B50" i="4"/>
  <c r="B49" i="4"/>
  <c r="B48" i="4"/>
  <c r="B47" i="4"/>
  <c r="B46" i="4"/>
  <c r="E46" i="4" s="1"/>
  <c r="E50" i="4"/>
  <c r="E53" i="4"/>
  <c r="E49" i="4" l="1"/>
  <c r="E48" i="4"/>
  <c r="E55" i="4"/>
  <c r="E51" i="4"/>
  <c r="E47" i="4"/>
  <c r="D19" i="4" l="1"/>
  <c r="D18" i="4"/>
  <c r="D17" i="4"/>
  <c r="D16" i="4"/>
  <c r="D15" i="4"/>
  <c r="D14" i="4"/>
  <c r="D13" i="4"/>
  <c r="D12" i="4"/>
  <c r="D11" i="4"/>
  <c r="D10" i="4"/>
  <c r="A60" i="2" l="1"/>
  <c r="A60" i="3"/>
  <c r="A10" i="3" l="1"/>
  <c r="A10" i="2"/>
  <c r="A11" i="2" s="1"/>
  <c r="A12" i="2" s="1"/>
  <c r="A13" i="2" s="1"/>
  <c r="A14" i="2" s="1"/>
  <c r="A15" i="2" s="1"/>
  <c r="A16" i="2" s="1"/>
  <c r="A17" i="2" s="1"/>
  <c r="A18" i="2" s="1"/>
  <c r="A19" i="2" s="1"/>
  <c r="A10" i="5"/>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A28" i="2" l="1"/>
  <c r="A29" i="2" s="1"/>
  <c r="A30" i="2" s="1"/>
  <c r="A31" i="2" s="1"/>
  <c r="A32" i="2" s="1"/>
  <c r="A33" i="2" s="1"/>
  <c r="A34" i="2" s="1"/>
  <c r="A35" i="2" s="1"/>
  <c r="A36" i="2" s="1"/>
  <c r="A37" i="2" s="1"/>
  <c r="A102" i="2"/>
  <c r="A152" i="2"/>
  <c r="A170" i="2"/>
  <c r="A120" i="2"/>
  <c r="A46" i="2"/>
  <c r="A47" i="2" s="1"/>
  <c r="A48" i="2" s="1"/>
  <c r="A49" i="2" s="1"/>
  <c r="A50" i="2" s="1"/>
  <c r="A51" i="2" s="1"/>
  <c r="A52" i="2" s="1"/>
  <c r="A53" i="2" s="1"/>
  <c r="A54" i="2" s="1"/>
  <c r="A55" i="2" s="1"/>
  <c r="A190" i="2"/>
  <c r="A67" i="2"/>
  <c r="A210" i="2"/>
  <c r="A136" i="2"/>
  <c r="A85" i="2"/>
  <c r="B84" i="3"/>
  <c r="I55" i="3"/>
  <c r="I54" i="3"/>
  <c r="I53" i="3"/>
  <c r="I52" i="3"/>
  <c r="I51" i="3"/>
  <c r="I50" i="3"/>
  <c r="I49" i="3"/>
  <c r="I48" i="3"/>
  <c r="I47" i="3"/>
  <c r="I46" i="3"/>
  <c r="I45" i="3"/>
  <c r="M20" i="3"/>
  <c r="A191" i="2" l="1"/>
  <c r="A192" i="2" s="1"/>
  <c r="A193" i="2" s="1"/>
  <c r="A194" i="2" s="1"/>
  <c r="A195" i="2" s="1"/>
  <c r="A196" i="2" s="1"/>
  <c r="A197" i="2" s="1"/>
  <c r="A198" i="2" s="1"/>
  <c r="A199" i="2" s="1"/>
  <c r="B188" i="2"/>
  <c r="C188" i="2" s="1"/>
  <c r="D188" i="2" s="1"/>
  <c r="E188" i="2" s="1"/>
  <c r="F188" i="2" s="1"/>
  <c r="G188" i="2" s="1"/>
  <c r="H188" i="2" s="1"/>
  <c r="I188" i="2" s="1"/>
  <c r="J188" i="2" s="1"/>
  <c r="K188" i="2" s="1"/>
  <c r="A68" i="2"/>
  <c r="A69" i="2" s="1"/>
  <c r="A70" i="2" s="1"/>
  <c r="A71" i="2" s="1"/>
  <c r="A72" i="2" s="1"/>
  <c r="A73" i="2" s="1"/>
  <c r="A74" i="2" s="1"/>
  <c r="A75" i="2" s="1"/>
  <c r="A76" i="2" s="1"/>
  <c r="B65" i="2"/>
  <c r="C65" i="2" s="1"/>
  <c r="D65" i="2" s="1"/>
  <c r="E65" i="2" s="1"/>
  <c r="F65" i="2" s="1"/>
  <c r="G65" i="2" s="1"/>
  <c r="H65" i="2" s="1"/>
  <c r="I65" i="2" s="1"/>
  <c r="J65" i="2" s="1"/>
  <c r="K65" i="2" s="1"/>
  <c r="A121" i="2"/>
  <c r="A122" i="2" s="1"/>
  <c r="A123" i="2" s="1"/>
  <c r="A124" i="2" s="1"/>
  <c r="A125" i="2" s="1"/>
  <c r="A126" i="2" s="1"/>
  <c r="A127" i="2" s="1"/>
  <c r="A128" i="2" s="1"/>
  <c r="A129" i="2" s="1"/>
  <c r="B118" i="2"/>
  <c r="C118" i="2" s="1"/>
  <c r="D118" i="2" s="1"/>
  <c r="E118" i="2" s="1"/>
  <c r="F118" i="2" s="1"/>
  <c r="G118" i="2" s="1"/>
  <c r="H118" i="2" s="1"/>
  <c r="I118" i="2" s="1"/>
  <c r="J118" i="2" s="1"/>
  <c r="K118" i="2" s="1"/>
  <c r="A171" i="2"/>
  <c r="A172" i="2" s="1"/>
  <c r="A173" i="2" s="1"/>
  <c r="A174" i="2" s="1"/>
  <c r="A175" i="2" s="1"/>
  <c r="A176" i="2" s="1"/>
  <c r="A177" i="2" s="1"/>
  <c r="A178" i="2" s="1"/>
  <c r="A179" i="2" s="1"/>
  <c r="B168" i="2"/>
  <c r="C168" i="2" s="1"/>
  <c r="D168" i="2" s="1"/>
  <c r="E168" i="2" s="1"/>
  <c r="F168" i="2" s="1"/>
  <c r="G168" i="2" s="1"/>
  <c r="H168" i="2" s="1"/>
  <c r="I168" i="2" s="1"/>
  <c r="J168" i="2" s="1"/>
  <c r="K168" i="2" s="1"/>
  <c r="A86" i="2"/>
  <c r="A87" i="2" s="1"/>
  <c r="A88" i="2" s="1"/>
  <c r="A89" i="2" s="1"/>
  <c r="A90" i="2" s="1"/>
  <c r="A91" i="2" s="1"/>
  <c r="A92" i="2" s="1"/>
  <c r="A93" i="2" s="1"/>
  <c r="A94" i="2" s="1"/>
  <c r="B83" i="2"/>
  <c r="C83" i="2" s="1"/>
  <c r="D83" i="2" s="1"/>
  <c r="E83" i="2" s="1"/>
  <c r="F83" i="2" s="1"/>
  <c r="G83" i="2" s="1"/>
  <c r="H83" i="2" s="1"/>
  <c r="I83" i="2" s="1"/>
  <c r="J83" i="2" s="1"/>
  <c r="K83" i="2" s="1"/>
  <c r="A153" i="2"/>
  <c r="A154" i="2" s="1"/>
  <c r="A155" i="2" s="1"/>
  <c r="A156" i="2" s="1"/>
  <c r="A157" i="2" s="1"/>
  <c r="A158" i="2" s="1"/>
  <c r="A159" i="2" s="1"/>
  <c r="A160" i="2" s="1"/>
  <c r="A161" i="2" s="1"/>
  <c r="B150" i="2"/>
  <c r="C150" i="2" s="1"/>
  <c r="D150" i="2" s="1"/>
  <c r="E150" i="2" s="1"/>
  <c r="F150" i="2" s="1"/>
  <c r="G150" i="2" s="1"/>
  <c r="H150" i="2" s="1"/>
  <c r="I150" i="2" s="1"/>
  <c r="J150" i="2" s="1"/>
  <c r="K150" i="2" s="1"/>
  <c r="A137" i="2"/>
  <c r="A138" i="2" s="1"/>
  <c r="A139" i="2" s="1"/>
  <c r="A140" i="2" s="1"/>
  <c r="A141" i="2" s="1"/>
  <c r="A142" i="2" s="1"/>
  <c r="A143" i="2" s="1"/>
  <c r="A144" i="2" s="1"/>
  <c r="A145" i="2" s="1"/>
  <c r="B134" i="2"/>
  <c r="C134" i="2" s="1"/>
  <c r="D134" i="2" s="1"/>
  <c r="E134" i="2" s="1"/>
  <c r="F134" i="2" s="1"/>
  <c r="G134" i="2" s="1"/>
  <c r="H134" i="2" s="1"/>
  <c r="I134" i="2" s="1"/>
  <c r="J134" i="2" s="1"/>
  <c r="K134" i="2" s="1"/>
  <c r="A103" i="2"/>
  <c r="A104" i="2" s="1"/>
  <c r="A105" i="2" s="1"/>
  <c r="A106" i="2" s="1"/>
  <c r="A107" i="2" s="1"/>
  <c r="A108" i="2" s="1"/>
  <c r="A109" i="2" s="1"/>
  <c r="A110" i="2" s="1"/>
  <c r="A111" i="2" s="1"/>
  <c r="B100" i="2"/>
  <c r="C100" i="2" s="1"/>
  <c r="D100" i="2" s="1"/>
  <c r="E100" i="2" s="1"/>
  <c r="F100" i="2" s="1"/>
  <c r="G100" i="2" s="1"/>
  <c r="H100" i="2" s="1"/>
  <c r="I100" i="2" s="1"/>
  <c r="J100" i="2" s="1"/>
  <c r="K100" i="2" s="1"/>
  <c r="A211" i="2"/>
  <c r="A212" i="2" s="1"/>
  <c r="A213" i="2" s="1"/>
  <c r="A214" i="2" s="1"/>
  <c r="A215" i="2" s="1"/>
  <c r="A216" i="2" s="1"/>
  <c r="A217" i="2" s="1"/>
  <c r="A218" i="2" s="1"/>
  <c r="A219" i="2" s="1"/>
  <c r="B208" i="2"/>
  <c r="C208" i="2" s="1"/>
  <c r="D208" i="2" s="1"/>
  <c r="E208" i="2" s="1"/>
  <c r="F208" i="2" s="1"/>
  <c r="G208" i="2" s="1"/>
  <c r="H208" i="2" s="1"/>
  <c r="I208" i="2" s="1"/>
  <c r="J208" i="2" s="1"/>
  <c r="K208" i="2" s="1"/>
  <c r="E53" i="5" l="1"/>
  <c r="F203" i="5"/>
  <c r="C183" i="5"/>
  <c r="A210" i="5"/>
  <c r="B208" i="5" s="1"/>
  <c r="C208" i="5" s="1"/>
  <c r="D208" i="5" s="1"/>
  <c r="E208" i="5" s="1"/>
  <c r="F208" i="5" s="1"/>
  <c r="G208" i="5" s="1"/>
  <c r="H208" i="5" s="1"/>
  <c r="I208" i="5" s="1"/>
  <c r="J208" i="5" s="1"/>
  <c r="K208" i="5" s="1"/>
  <c r="G203" i="5"/>
  <c r="L199" i="5"/>
  <c r="L198" i="5"/>
  <c r="L197" i="5"/>
  <c r="L196" i="5"/>
  <c r="L194" i="5"/>
  <c r="L193" i="5"/>
  <c r="L191" i="5"/>
  <c r="L190" i="5"/>
  <c r="A190" i="5"/>
  <c r="B188" i="5" s="1"/>
  <c r="C188" i="5" s="1"/>
  <c r="D188" i="5" s="1"/>
  <c r="E188" i="5" s="1"/>
  <c r="F188" i="5" s="1"/>
  <c r="G188" i="5" s="1"/>
  <c r="H188" i="5" s="1"/>
  <c r="I188" i="5" s="1"/>
  <c r="J188" i="5" s="1"/>
  <c r="K188" i="5" s="1"/>
  <c r="L189" i="5"/>
  <c r="K183" i="5"/>
  <c r="L179" i="5"/>
  <c r="L178" i="5"/>
  <c r="J218" i="5"/>
  <c r="K217" i="5"/>
  <c r="J217" i="5"/>
  <c r="I217" i="5"/>
  <c r="K216" i="5"/>
  <c r="J216" i="5"/>
  <c r="I216" i="5"/>
  <c r="H216" i="5"/>
  <c r="K215" i="5"/>
  <c r="L175" i="5"/>
  <c r="I215" i="5"/>
  <c r="H215" i="5"/>
  <c r="G215" i="5"/>
  <c r="J214" i="5"/>
  <c r="I214" i="5"/>
  <c r="H214" i="5"/>
  <c r="G214" i="5"/>
  <c r="F214" i="5"/>
  <c r="L173" i="5"/>
  <c r="J213" i="5"/>
  <c r="I213" i="5"/>
  <c r="H213" i="5"/>
  <c r="G213" i="5"/>
  <c r="F213" i="5"/>
  <c r="E213" i="5"/>
  <c r="J212" i="5"/>
  <c r="I212" i="5"/>
  <c r="H212" i="5"/>
  <c r="G212" i="5"/>
  <c r="F212" i="5"/>
  <c r="E212" i="5"/>
  <c r="D212" i="5"/>
  <c r="K211" i="5"/>
  <c r="J211" i="5"/>
  <c r="I211" i="5"/>
  <c r="H211" i="5"/>
  <c r="G211" i="5"/>
  <c r="F211" i="5"/>
  <c r="E211" i="5"/>
  <c r="D211" i="5"/>
  <c r="C211" i="5"/>
  <c r="K210" i="5"/>
  <c r="J210" i="5"/>
  <c r="I210" i="5"/>
  <c r="H210" i="5"/>
  <c r="G210" i="5"/>
  <c r="F210" i="5"/>
  <c r="E210" i="5"/>
  <c r="D210" i="5"/>
  <c r="C210" i="5"/>
  <c r="B210" i="5"/>
  <c r="A170" i="5"/>
  <c r="B168" i="5" s="1"/>
  <c r="C168" i="5" s="1"/>
  <c r="D168" i="5" s="1"/>
  <c r="E168" i="5" s="1"/>
  <c r="F168" i="5" s="1"/>
  <c r="G168" i="5" s="1"/>
  <c r="H168" i="5" s="1"/>
  <c r="I168" i="5" s="1"/>
  <c r="J168" i="5" s="1"/>
  <c r="K168" i="5" s="1"/>
  <c r="L169" i="5"/>
  <c r="J209" i="5"/>
  <c r="I209" i="5"/>
  <c r="H209" i="5"/>
  <c r="G209" i="5"/>
  <c r="F209" i="5"/>
  <c r="E209" i="5"/>
  <c r="D209" i="5"/>
  <c r="C209" i="5"/>
  <c r="B209" i="5"/>
  <c r="A152" i="5"/>
  <c r="B150" i="5"/>
  <c r="C150" i="5" s="1"/>
  <c r="D150" i="5" s="1"/>
  <c r="E150" i="5" s="1"/>
  <c r="F150" i="5" s="1"/>
  <c r="G150" i="5" s="1"/>
  <c r="H150" i="5" s="1"/>
  <c r="I150" i="5" s="1"/>
  <c r="J150" i="5" s="1"/>
  <c r="K150" i="5" s="1"/>
  <c r="A136" i="5"/>
  <c r="B134" i="5" s="1"/>
  <c r="C134" i="5" s="1"/>
  <c r="D134" i="5" s="1"/>
  <c r="E134" i="5" s="1"/>
  <c r="F134" i="5" s="1"/>
  <c r="G134" i="5" s="1"/>
  <c r="H134" i="5" s="1"/>
  <c r="I134" i="5" s="1"/>
  <c r="J134" i="5" s="1"/>
  <c r="K134" i="5" s="1"/>
  <c r="A120" i="5"/>
  <c r="B118" i="5" s="1"/>
  <c r="C118" i="5" s="1"/>
  <c r="D118" i="5" s="1"/>
  <c r="E118" i="5" s="1"/>
  <c r="F118" i="5" s="1"/>
  <c r="G118" i="5" s="1"/>
  <c r="H118" i="5" s="1"/>
  <c r="I118" i="5" s="1"/>
  <c r="J118" i="5" s="1"/>
  <c r="K118" i="5" s="1"/>
  <c r="A102" i="5"/>
  <c r="B100" i="5" s="1"/>
  <c r="C100" i="5" s="1"/>
  <c r="D100" i="5" s="1"/>
  <c r="E100" i="5" s="1"/>
  <c r="F100" i="5" s="1"/>
  <c r="G100" i="5" s="1"/>
  <c r="H100" i="5" s="1"/>
  <c r="I100" i="5" s="1"/>
  <c r="J100" i="5" s="1"/>
  <c r="K100" i="5" s="1"/>
  <c r="A85" i="5"/>
  <c r="B83" i="5" s="1"/>
  <c r="C83" i="5" s="1"/>
  <c r="D83" i="5" s="1"/>
  <c r="E83" i="5" s="1"/>
  <c r="F83" i="5" s="1"/>
  <c r="G83" i="5" s="1"/>
  <c r="H83" i="5" s="1"/>
  <c r="I83" i="5" s="1"/>
  <c r="J83" i="5" s="1"/>
  <c r="K83" i="5" s="1"/>
  <c r="L75" i="5"/>
  <c r="M74" i="5"/>
  <c r="L72" i="5"/>
  <c r="M72" i="5"/>
  <c r="M71" i="5"/>
  <c r="L70" i="5"/>
  <c r="M69" i="5"/>
  <c r="M68" i="5"/>
  <c r="M67" i="5"/>
  <c r="A67" i="5"/>
  <c r="B65" i="5" s="1"/>
  <c r="C65" i="5" s="1"/>
  <c r="D65" i="5" s="1"/>
  <c r="E65" i="5" s="1"/>
  <c r="F65" i="5" s="1"/>
  <c r="G65" i="5" s="1"/>
  <c r="H65" i="5" s="1"/>
  <c r="I65" i="5" s="1"/>
  <c r="J65" i="5" s="1"/>
  <c r="K65" i="5" s="1"/>
  <c r="L66" i="5"/>
  <c r="A60" i="5"/>
  <c r="I56" i="5"/>
  <c r="F55" i="5"/>
  <c r="E55" i="5"/>
  <c r="D54" i="5"/>
  <c r="G54" i="5" s="1"/>
  <c r="F53" i="5"/>
  <c r="E52" i="5"/>
  <c r="D51" i="5"/>
  <c r="G51" i="5" s="1"/>
  <c r="E51" i="5"/>
  <c r="D50" i="5"/>
  <c r="G50" i="5" s="1"/>
  <c r="F49" i="5"/>
  <c r="E49" i="5"/>
  <c r="F48" i="5"/>
  <c r="E48" i="5"/>
  <c r="D47" i="5"/>
  <c r="D46" i="5"/>
  <c r="G46" i="5" s="1"/>
  <c r="A46" i="5"/>
  <c r="L56" i="5"/>
  <c r="K56" i="5"/>
  <c r="H56" i="5"/>
  <c r="M36" i="5"/>
  <c r="M31" i="5"/>
  <c r="M30" i="5"/>
  <c r="A28" i="5"/>
  <c r="L38" i="5"/>
  <c r="K38" i="5"/>
  <c r="J38" i="5"/>
  <c r="I38" i="5"/>
  <c r="H38" i="5"/>
  <c r="G38" i="5"/>
  <c r="D38" i="5"/>
  <c r="C38" i="5"/>
  <c r="B38" i="5"/>
  <c r="L19" i="5"/>
  <c r="K203" i="5"/>
  <c r="D19" i="5"/>
  <c r="L18" i="5"/>
  <c r="J203" i="5"/>
  <c r="J183" i="5"/>
  <c r="I203" i="5"/>
  <c r="H203" i="5"/>
  <c r="H183" i="5"/>
  <c r="G183" i="5"/>
  <c r="G223" i="5" s="1"/>
  <c r="F183" i="5"/>
  <c r="E203" i="5"/>
  <c r="E183" i="5"/>
  <c r="D203" i="5"/>
  <c r="D183" i="5"/>
  <c r="C203" i="5"/>
  <c r="A11" i="5"/>
  <c r="A121" i="5" s="1"/>
  <c r="F46" i="5"/>
  <c r="B183" i="5"/>
  <c r="K20" i="5"/>
  <c r="J20" i="5"/>
  <c r="I20" i="5"/>
  <c r="H20" i="5"/>
  <c r="E20" i="5"/>
  <c r="C18" i="3"/>
  <c r="B18" i="3"/>
  <c r="C17" i="3"/>
  <c r="B16" i="3"/>
  <c r="C15" i="3"/>
  <c r="B15" i="3"/>
  <c r="B14" i="3"/>
  <c r="C13" i="3"/>
  <c r="B13" i="3"/>
  <c r="C12" i="3"/>
  <c r="B12" i="3"/>
  <c r="C11" i="3"/>
  <c r="C10" i="3"/>
  <c r="B10" i="3"/>
  <c r="K199" i="3"/>
  <c r="K198" i="3"/>
  <c r="J198" i="3"/>
  <c r="K197" i="3"/>
  <c r="J197" i="3"/>
  <c r="I197" i="3"/>
  <c r="K196" i="3"/>
  <c r="J196" i="3"/>
  <c r="I196" i="3"/>
  <c r="H196" i="3"/>
  <c r="K195" i="3"/>
  <c r="J195" i="3"/>
  <c r="I195" i="3"/>
  <c r="H195" i="3"/>
  <c r="K194" i="3"/>
  <c r="J194" i="3"/>
  <c r="I194" i="3"/>
  <c r="H194" i="3"/>
  <c r="K193" i="3"/>
  <c r="J193" i="3"/>
  <c r="I193" i="3"/>
  <c r="H193" i="3"/>
  <c r="K192" i="3"/>
  <c r="J192" i="3"/>
  <c r="I192" i="3"/>
  <c r="H192" i="3"/>
  <c r="K191" i="3"/>
  <c r="J191" i="3"/>
  <c r="I191" i="3"/>
  <c r="H191" i="3"/>
  <c r="G195" i="3"/>
  <c r="G194" i="3"/>
  <c r="G193" i="3"/>
  <c r="G192" i="3"/>
  <c r="G191" i="3"/>
  <c r="F194" i="3"/>
  <c r="F193" i="3"/>
  <c r="F192" i="3"/>
  <c r="F191" i="3"/>
  <c r="E193" i="3"/>
  <c r="E192" i="3"/>
  <c r="E191" i="3"/>
  <c r="D192" i="3"/>
  <c r="D191" i="3"/>
  <c r="C191" i="3"/>
  <c r="K190" i="3"/>
  <c r="J190" i="3"/>
  <c r="I190" i="3"/>
  <c r="H190" i="3"/>
  <c r="G190" i="3"/>
  <c r="F190" i="3"/>
  <c r="E190" i="3"/>
  <c r="D190" i="3"/>
  <c r="C190" i="3"/>
  <c r="K189" i="3"/>
  <c r="J189" i="3"/>
  <c r="I189" i="3"/>
  <c r="H189" i="3"/>
  <c r="G189" i="3"/>
  <c r="F189" i="3"/>
  <c r="E189" i="3"/>
  <c r="D189" i="3"/>
  <c r="C189" i="3"/>
  <c r="B190" i="3"/>
  <c r="B189" i="3"/>
  <c r="B203" i="4"/>
  <c r="C203" i="4"/>
  <c r="C203" i="3" s="1"/>
  <c r="D203" i="4"/>
  <c r="G203" i="4"/>
  <c r="G203" i="3" s="1"/>
  <c r="I203" i="4"/>
  <c r="I203" i="3" s="1"/>
  <c r="J203" i="4"/>
  <c r="J203" i="3" s="1"/>
  <c r="L195" i="4"/>
  <c r="L191" i="4"/>
  <c r="L191" i="3" s="1"/>
  <c r="B183" i="4"/>
  <c r="D183" i="4"/>
  <c r="E183" i="4"/>
  <c r="F183" i="4"/>
  <c r="F183" i="3" s="1"/>
  <c r="G183" i="4"/>
  <c r="J183" i="4"/>
  <c r="L198" i="4"/>
  <c r="L198" i="3" s="1"/>
  <c r="L197" i="4"/>
  <c r="L193" i="4"/>
  <c r="L193" i="3" s="1"/>
  <c r="F169" i="3"/>
  <c r="E169" i="3"/>
  <c r="J175" i="3"/>
  <c r="I175" i="3"/>
  <c r="H175" i="3"/>
  <c r="J173" i="3"/>
  <c r="I173" i="3"/>
  <c r="H173" i="3"/>
  <c r="H171" i="3"/>
  <c r="F170" i="3"/>
  <c r="E170" i="3"/>
  <c r="D170" i="3"/>
  <c r="K161" i="3"/>
  <c r="K160" i="3"/>
  <c r="J160" i="3"/>
  <c r="K159" i="3"/>
  <c r="J159" i="3"/>
  <c r="I159" i="3"/>
  <c r="K158" i="3"/>
  <c r="J158" i="3"/>
  <c r="I158" i="3"/>
  <c r="H158" i="3"/>
  <c r="K157" i="3"/>
  <c r="J157" i="3"/>
  <c r="I157" i="3"/>
  <c r="H157" i="3"/>
  <c r="K156" i="3"/>
  <c r="J156" i="3"/>
  <c r="I156" i="3"/>
  <c r="H156" i="3"/>
  <c r="K155" i="3"/>
  <c r="J155" i="3"/>
  <c r="I155" i="3"/>
  <c r="H155" i="3"/>
  <c r="K154" i="3"/>
  <c r="J154" i="3"/>
  <c r="I154" i="3"/>
  <c r="H154" i="3"/>
  <c r="K153" i="3"/>
  <c r="J153" i="3"/>
  <c r="I153" i="3"/>
  <c r="H153" i="3"/>
  <c r="K152" i="3"/>
  <c r="J152" i="3"/>
  <c r="I152" i="3"/>
  <c r="H152" i="3"/>
  <c r="G157" i="3"/>
  <c r="G156" i="3"/>
  <c r="G155" i="3"/>
  <c r="G154" i="3"/>
  <c r="G153" i="3"/>
  <c r="G152" i="3"/>
  <c r="F156" i="3"/>
  <c r="F155" i="3"/>
  <c r="F154" i="3"/>
  <c r="F153" i="3"/>
  <c r="F152" i="3"/>
  <c r="E155" i="3"/>
  <c r="E154" i="3"/>
  <c r="E153" i="3"/>
  <c r="E152" i="3"/>
  <c r="D154" i="3"/>
  <c r="D153" i="3"/>
  <c r="D152" i="3"/>
  <c r="C153" i="3"/>
  <c r="C152" i="3"/>
  <c r="K151" i="3"/>
  <c r="J151" i="3"/>
  <c r="I151" i="3"/>
  <c r="H151" i="3"/>
  <c r="G151" i="3"/>
  <c r="F151" i="3"/>
  <c r="E151" i="3"/>
  <c r="D151" i="3"/>
  <c r="C151" i="3"/>
  <c r="B152" i="3"/>
  <c r="B151" i="3"/>
  <c r="K145" i="3"/>
  <c r="K144" i="3"/>
  <c r="J144" i="3"/>
  <c r="K143" i="3"/>
  <c r="J143" i="3"/>
  <c r="K142" i="3"/>
  <c r="J142" i="3"/>
  <c r="K141" i="3"/>
  <c r="J141" i="3"/>
  <c r="I143" i="3"/>
  <c r="I142" i="3"/>
  <c r="I141" i="3"/>
  <c r="H142" i="3"/>
  <c r="H141" i="3"/>
  <c r="G141" i="3"/>
  <c r="K140" i="3"/>
  <c r="J140" i="3"/>
  <c r="I140" i="3"/>
  <c r="H140" i="3"/>
  <c r="G140" i="3"/>
  <c r="F140" i="3"/>
  <c r="K139" i="3"/>
  <c r="J139" i="3"/>
  <c r="I139" i="3"/>
  <c r="H139" i="3"/>
  <c r="G139" i="3"/>
  <c r="F139" i="3"/>
  <c r="K138" i="3"/>
  <c r="J138" i="3"/>
  <c r="I138" i="3"/>
  <c r="H138" i="3"/>
  <c r="G138" i="3"/>
  <c r="F138" i="3"/>
  <c r="K137" i="3"/>
  <c r="J137" i="3"/>
  <c r="I137" i="3"/>
  <c r="H137" i="3"/>
  <c r="G137" i="3"/>
  <c r="F137" i="3"/>
  <c r="K136" i="3"/>
  <c r="J136" i="3"/>
  <c r="I136" i="3"/>
  <c r="H136" i="3"/>
  <c r="G136" i="3"/>
  <c r="F136" i="3"/>
  <c r="E139" i="3"/>
  <c r="E138" i="3"/>
  <c r="E137" i="3"/>
  <c r="E136" i="3"/>
  <c r="D138" i="3"/>
  <c r="D137" i="3"/>
  <c r="D136" i="3"/>
  <c r="C137" i="3"/>
  <c r="C136" i="3"/>
  <c r="K135" i="3"/>
  <c r="J135" i="3"/>
  <c r="I135" i="3"/>
  <c r="H135" i="3"/>
  <c r="G135" i="3"/>
  <c r="F135" i="3"/>
  <c r="E135" i="3"/>
  <c r="D135" i="3"/>
  <c r="C135" i="3"/>
  <c r="B136" i="3"/>
  <c r="B135" i="3"/>
  <c r="K129" i="3"/>
  <c r="K128" i="3"/>
  <c r="J128" i="3"/>
  <c r="K127" i="3"/>
  <c r="J127" i="3"/>
  <c r="I127" i="3"/>
  <c r="K126" i="3"/>
  <c r="J126" i="3"/>
  <c r="I126" i="3"/>
  <c r="K125" i="3"/>
  <c r="J125" i="3"/>
  <c r="I125" i="3"/>
  <c r="H126" i="3"/>
  <c r="H125" i="3"/>
  <c r="G125" i="3"/>
  <c r="K124" i="3"/>
  <c r="J124" i="3"/>
  <c r="I124" i="3"/>
  <c r="H124" i="3"/>
  <c r="G124" i="3"/>
  <c r="F124" i="3"/>
  <c r="K123" i="3"/>
  <c r="J123" i="3"/>
  <c r="I123" i="3"/>
  <c r="H123" i="3"/>
  <c r="G123" i="3"/>
  <c r="F123" i="3"/>
  <c r="K122" i="3"/>
  <c r="J122" i="3"/>
  <c r="I122" i="3"/>
  <c r="H122" i="3"/>
  <c r="G122" i="3"/>
  <c r="F122" i="3"/>
  <c r="K121" i="3"/>
  <c r="J121" i="3"/>
  <c r="I121" i="3"/>
  <c r="H121" i="3"/>
  <c r="G121" i="3"/>
  <c r="F121" i="3"/>
  <c r="K120" i="3"/>
  <c r="J120" i="3"/>
  <c r="I120" i="3"/>
  <c r="H120" i="3"/>
  <c r="G120" i="3"/>
  <c r="F120" i="3"/>
  <c r="E123" i="3"/>
  <c r="E122" i="3"/>
  <c r="E121" i="3"/>
  <c r="E120" i="3"/>
  <c r="D122" i="3"/>
  <c r="D121" i="3"/>
  <c r="D120" i="3"/>
  <c r="C121" i="3"/>
  <c r="C120" i="3"/>
  <c r="K119" i="3"/>
  <c r="J119" i="3"/>
  <c r="I119" i="3"/>
  <c r="H119" i="3"/>
  <c r="G119" i="3"/>
  <c r="F119" i="3"/>
  <c r="E119" i="3"/>
  <c r="D119" i="3"/>
  <c r="C119" i="3"/>
  <c r="B120" i="3"/>
  <c r="B119" i="3"/>
  <c r="J110" i="3"/>
  <c r="J109" i="3"/>
  <c r="I109" i="3"/>
  <c r="J108" i="3"/>
  <c r="I108" i="3"/>
  <c r="J107" i="3"/>
  <c r="I107" i="3"/>
  <c r="J106" i="3"/>
  <c r="I106" i="3"/>
  <c r="H108" i="3"/>
  <c r="H107" i="3"/>
  <c r="H106" i="3"/>
  <c r="G107" i="3"/>
  <c r="G106" i="3"/>
  <c r="F106" i="3"/>
  <c r="J105" i="3"/>
  <c r="I105" i="3"/>
  <c r="H105" i="3"/>
  <c r="G105" i="3"/>
  <c r="F105" i="3"/>
  <c r="E105" i="3"/>
  <c r="J104" i="3"/>
  <c r="I104" i="3"/>
  <c r="H104" i="3"/>
  <c r="G104" i="3"/>
  <c r="F104" i="3"/>
  <c r="E104" i="3"/>
  <c r="J103" i="3"/>
  <c r="I103" i="3"/>
  <c r="H103" i="3"/>
  <c r="G103" i="3"/>
  <c r="F103" i="3"/>
  <c r="E103" i="3"/>
  <c r="D104" i="3"/>
  <c r="D103" i="3"/>
  <c r="C103" i="3"/>
  <c r="J102" i="3"/>
  <c r="I102" i="3"/>
  <c r="H102" i="3"/>
  <c r="G102" i="3"/>
  <c r="F102" i="3"/>
  <c r="E102" i="3"/>
  <c r="D102" i="3"/>
  <c r="C102" i="3"/>
  <c r="K101" i="3"/>
  <c r="J101" i="3"/>
  <c r="I101" i="3"/>
  <c r="H101" i="3"/>
  <c r="G101" i="3"/>
  <c r="F101" i="3"/>
  <c r="E101" i="3"/>
  <c r="D101" i="3"/>
  <c r="C101" i="3"/>
  <c r="B101" i="3"/>
  <c r="B102" i="3"/>
  <c r="K84" i="3"/>
  <c r="J84" i="3"/>
  <c r="I84" i="3"/>
  <c r="H84" i="3"/>
  <c r="G84" i="3"/>
  <c r="F84" i="3"/>
  <c r="E84" i="3"/>
  <c r="D84" i="3"/>
  <c r="C84" i="3"/>
  <c r="L73" i="4"/>
  <c r="I66" i="3"/>
  <c r="H66" i="3"/>
  <c r="G66" i="3"/>
  <c r="F66" i="3"/>
  <c r="E66" i="3"/>
  <c r="D66" i="3"/>
  <c r="C66" i="3"/>
  <c r="B66" i="3"/>
  <c r="A60" i="4"/>
  <c r="I56" i="4"/>
  <c r="I56" i="3" s="1"/>
  <c r="K55" i="3"/>
  <c r="K54" i="3"/>
  <c r="K53" i="3"/>
  <c r="K52" i="3"/>
  <c r="K51" i="3"/>
  <c r="K50" i="3"/>
  <c r="K49" i="3"/>
  <c r="K48" i="3"/>
  <c r="K47" i="3"/>
  <c r="K46" i="3"/>
  <c r="H55" i="3"/>
  <c r="H54" i="3"/>
  <c r="H53" i="3"/>
  <c r="H52" i="3"/>
  <c r="H51" i="3"/>
  <c r="H50" i="3"/>
  <c r="H49" i="3"/>
  <c r="H48" i="3"/>
  <c r="H47" i="3"/>
  <c r="H46" i="3"/>
  <c r="L37" i="3"/>
  <c r="L36" i="3"/>
  <c r="L35" i="3"/>
  <c r="L34" i="3"/>
  <c r="L33" i="3"/>
  <c r="L32" i="3"/>
  <c r="L31" i="3"/>
  <c r="L30" i="3"/>
  <c r="L29" i="3"/>
  <c r="L28" i="3"/>
  <c r="L27" i="3"/>
  <c r="J37" i="3"/>
  <c r="J36" i="3"/>
  <c r="J35" i="3"/>
  <c r="J34" i="3"/>
  <c r="J33" i="3"/>
  <c r="J32" i="3"/>
  <c r="J31" i="3"/>
  <c r="J30" i="3"/>
  <c r="J29" i="3"/>
  <c r="J28" i="3"/>
  <c r="K27" i="3"/>
  <c r="I37" i="3"/>
  <c r="H37" i="3"/>
  <c r="I36" i="3"/>
  <c r="H36" i="3"/>
  <c r="I35" i="3"/>
  <c r="H35" i="3"/>
  <c r="I34" i="3"/>
  <c r="H34" i="3"/>
  <c r="I33" i="3"/>
  <c r="H33" i="3"/>
  <c r="I32" i="3"/>
  <c r="H32" i="3"/>
  <c r="I31" i="3"/>
  <c r="H31" i="3"/>
  <c r="I30" i="3"/>
  <c r="H30" i="3"/>
  <c r="I29" i="3"/>
  <c r="H29" i="3"/>
  <c r="I28" i="3"/>
  <c r="H28" i="3"/>
  <c r="I27" i="3"/>
  <c r="H27" i="3"/>
  <c r="G37" i="3"/>
  <c r="F37" i="3"/>
  <c r="G36" i="3"/>
  <c r="F36" i="3"/>
  <c r="G35" i="3"/>
  <c r="F35" i="3"/>
  <c r="G34" i="3"/>
  <c r="F34" i="3"/>
  <c r="G33" i="3"/>
  <c r="F33" i="3"/>
  <c r="G32" i="3"/>
  <c r="F32" i="3"/>
  <c r="G31" i="3"/>
  <c r="F31" i="3"/>
  <c r="G30" i="3"/>
  <c r="F30" i="3"/>
  <c r="G29" i="3"/>
  <c r="F29" i="3"/>
  <c r="G28" i="3"/>
  <c r="F28" i="3"/>
  <c r="G27" i="3"/>
  <c r="F27" i="3"/>
  <c r="E37" i="3"/>
  <c r="D37" i="3"/>
  <c r="E36" i="3"/>
  <c r="D36" i="3"/>
  <c r="E35" i="3"/>
  <c r="D35" i="3"/>
  <c r="E34" i="3"/>
  <c r="D34" i="3"/>
  <c r="E33" i="3"/>
  <c r="D33" i="3"/>
  <c r="E32" i="3"/>
  <c r="D32" i="3"/>
  <c r="E31" i="3"/>
  <c r="D31" i="3"/>
  <c r="E30" i="3"/>
  <c r="D30" i="3"/>
  <c r="E29" i="3"/>
  <c r="D29" i="3"/>
  <c r="E28" i="3"/>
  <c r="D28" i="3"/>
  <c r="E27" i="3"/>
  <c r="D27" i="3"/>
  <c r="C37" i="3"/>
  <c r="C36" i="3"/>
  <c r="C35" i="3"/>
  <c r="C34" i="3"/>
  <c r="C33" i="3"/>
  <c r="C32" i="3"/>
  <c r="C31" i="3"/>
  <c r="C30" i="3"/>
  <c r="C29" i="3"/>
  <c r="C28" i="3"/>
  <c r="C27" i="3"/>
  <c r="B37" i="3"/>
  <c r="B36" i="3"/>
  <c r="B35" i="3"/>
  <c r="B34" i="3"/>
  <c r="B33" i="3"/>
  <c r="B32" i="3"/>
  <c r="B31" i="3"/>
  <c r="B30" i="3"/>
  <c r="B28" i="3"/>
  <c r="B27" i="3"/>
  <c r="K19" i="3"/>
  <c r="K18" i="3"/>
  <c r="K17" i="3"/>
  <c r="K16" i="3"/>
  <c r="K15" i="3"/>
  <c r="K14" i="3"/>
  <c r="K13" i="3"/>
  <c r="K12" i="3"/>
  <c r="K11" i="3"/>
  <c r="K10" i="3"/>
  <c r="K9" i="3"/>
  <c r="J19" i="3"/>
  <c r="I19" i="3"/>
  <c r="J18" i="3"/>
  <c r="I18" i="3"/>
  <c r="J17" i="3"/>
  <c r="I17" i="3"/>
  <c r="J16" i="3"/>
  <c r="I16" i="3"/>
  <c r="J15" i="3"/>
  <c r="I15" i="3"/>
  <c r="J14" i="3"/>
  <c r="I14" i="3"/>
  <c r="J13" i="3"/>
  <c r="I13" i="3"/>
  <c r="J12" i="3"/>
  <c r="I12" i="3"/>
  <c r="J11" i="3"/>
  <c r="I11" i="3"/>
  <c r="J10" i="3"/>
  <c r="I10" i="3"/>
  <c r="I9" i="3"/>
  <c r="H19" i="3"/>
  <c r="G19" i="3"/>
  <c r="H18" i="3"/>
  <c r="G18" i="3"/>
  <c r="H17" i="3"/>
  <c r="G17" i="3"/>
  <c r="H16" i="3"/>
  <c r="G16" i="3"/>
  <c r="H15" i="3"/>
  <c r="G15" i="3"/>
  <c r="H14" i="3"/>
  <c r="G14" i="3"/>
  <c r="H13" i="3"/>
  <c r="G13" i="3"/>
  <c r="H12" i="3"/>
  <c r="G12" i="3"/>
  <c r="H11" i="3"/>
  <c r="G11" i="3"/>
  <c r="H10" i="3"/>
  <c r="G10" i="3"/>
  <c r="H9" i="3"/>
  <c r="F19" i="3"/>
  <c r="F18" i="3"/>
  <c r="F17" i="3"/>
  <c r="F16" i="3"/>
  <c r="F15" i="3"/>
  <c r="F14" i="3"/>
  <c r="F13" i="3"/>
  <c r="F12" i="3"/>
  <c r="F11" i="3"/>
  <c r="F10" i="3"/>
  <c r="D203" i="3" l="1"/>
  <c r="L197" i="3"/>
  <c r="K36" i="3"/>
  <c r="C54" i="4"/>
  <c r="L54" i="4"/>
  <c r="L54" i="3" s="1"/>
  <c r="M36" i="4"/>
  <c r="M36" i="3" s="1"/>
  <c r="K31" i="3"/>
  <c r="C49" i="4"/>
  <c r="C49" i="3" s="1"/>
  <c r="F49" i="3" s="1"/>
  <c r="L49" i="4"/>
  <c r="L49" i="3" s="1"/>
  <c r="K35" i="3"/>
  <c r="C53" i="4"/>
  <c r="L53" i="4"/>
  <c r="L53" i="3" s="1"/>
  <c r="K33" i="3"/>
  <c r="L51" i="4"/>
  <c r="L51" i="3" s="1"/>
  <c r="C51" i="4"/>
  <c r="K32" i="3"/>
  <c r="C50" i="4"/>
  <c r="L50" i="4"/>
  <c r="L50" i="3" s="1"/>
  <c r="J223" i="5"/>
  <c r="K28" i="3"/>
  <c r="C46" i="4"/>
  <c r="L46" i="4"/>
  <c r="L46" i="3" s="1"/>
  <c r="K37" i="3"/>
  <c r="L55" i="4"/>
  <c r="L55" i="3" s="1"/>
  <c r="C55" i="4"/>
  <c r="K30" i="3"/>
  <c r="L48" i="4"/>
  <c r="L48" i="3" s="1"/>
  <c r="C48" i="4"/>
  <c r="K34" i="3"/>
  <c r="L52" i="4"/>
  <c r="L52" i="3" s="1"/>
  <c r="C52" i="4"/>
  <c r="K29" i="3"/>
  <c r="L47" i="4"/>
  <c r="L47" i="3" s="1"/>
  <c r="C47" i="4"/>
  <c r="L217" i="5"/>
  <c r="A68" i="5"/>
  <c r="A29" i="5"/>
  <c r="L199" i="4"/>
  <c r="L199" i="3" s="1"/>
  <c r="I38" i="4"/>
  <c r="I38" i="3" s="1"/>
  <c r="E183" i="3"/>
  <c r="E203" i="4"/>
  <c r="E203" i="3" s="1"/>
  <c r="C183" i="4"/>
  <c r="B11" i="3"/>
  <c r="D13" i="3"/>
  <c r="H203" i="4"/>
  <c r="H203" i="3" s="1"/>
  <c r="C16" i="3"/>
  <c r="D223" i="4"/>
  <c r="D183" i="3"/>
  <c r="D16" i="3"/>
  <c r="B223" i="4"/>
  <c r="B183" i="3"/>
  <c r="D11" i="3"/>
  <c r="C14" i="3"/>
  <c r="I183" i="4"/>
  <c r="B17" i="3"/>
  <c r="I183" i="5"/>
  <c r="I223" i="5" s="1"/>
  <c r="D14" i="3"/>
  <c r="D18" i="3"/>
  <c r="J223" i="4"/>
  <c r="J223" i="3" s="1"/>
  <c r="J183" i="3"/>
  <c r="D17" i="3"/>
  <c r="D10" i="3"/>
  <c r="H183" i="4"/>
  <c r="H183" i="3" s="1"/>
  <c r="D12" i="3"/>
  <c r="G47" i="5"/>
  <c r="G223" i="4"/>
  <c r="G223" i="3" s="1"/>
  <c r="G183" i="3"/>
  <c r="D15" i="3"/>
  <c r="E85" i="3"/>
  <c r="K94" i="3"/>
  <c r="L10" i="4"/>
  <c r="E10" i="3"/>
  <c r="M37" i="4"/>
  <c r="B52" i="3"/>
  <c r="E52" i="3" s="1"/>
  <c r="M66" i="4"/>
  <c r="K66" i="3"/>
  <c r="J67" i="3"/>
  <c r="F68" i="3"/>
  <c r="H69" i="3"/>
  <c r="J70" i="3"/>
  <c r="G72" i="3"/>
  <c r="J73" i="3"/>
  <c r="B85" i="3"/>
  <c r="E86" i="3"/>
  <c r="G85" i="3"/>
  <c r="J85" i="3"/>
  <c r="J87" i="3"/>
  <c r="J89" i="3"/>
  <c r="J91" i="3"/>
  <c r="D211" i="4"/>
  <c r="D211" i="3" s="1"/>
  <c r="D171" i="3"/>
  <c r="F212" i="4"/>
  <c r="F212" i="3" s="1"/>
  <c r="F172" i="3"/>
  <c r="G211" i="4"/>
  <c r="G211" i="3" s="1"/>
  <c r="G171" i="3"/>
  <c r="J212" i="4"/>
  <c r="J212" i="3" s="1"/>
  <c r="J172" i="3"/>
  <c r="H214" i="4"/>
  <c r="H214" i="3" s="1"/>
  <c r="H174" i="3"/>
  <c r="L175" i="4"/>
  <c r="L175" i="3" s="1"/>
  <c r="K175" i="3"/>
  <c r="J218" i="4"/>
  <c r="J218" i="3" s="1"/>
  <c r="J178" i="3"/>
  <c r="G209" i="4"/>
  <c r="G209" i="3" s="1"/>
  <c r="G169" i="3"/>
  <c r="L194" i="4"/>
  <c r="L194" i="3" s="1"/>
  <c r="B51" i="3"/>
  <c r="E51" i="3" s="1"/>
  <c r="M70" i="4"/>
  <c r="I70" i="3"/>
  <c r="K217" i="4"/>
  <c r="K177" i="3"/>
  <c r="J38" i="4"/>
  <c r="J38" i="3" s="1"/>
  <c r="J27" i="3"/>
  <c r="B53" i="3"/>
  <c r="E53" i="3" s="1"/>
  <c r="L45" i="3"/>
  <c r="C67" i="3"/>
  <c r="M67" i="4"/>
  <c r="M67" i="3" s="1"/>
  <c r="K67" i="3"/>
  <c r="G68" i="3"/>
  <c r="I69" i="3"/>
  <c r="L70" i="4"/>
  <c r="L70" i="3" s="1"/>
  <c r="K70" i="3"/>
  <c r="H72" i="3"/>
  <c r="M73" i="4"/>
  <c r="K73" i="3"/>
  <c r="C85" i="3"/>
  <c r="E87" i="3"/>
  <c r="G86" i="3"/>
  <c r="K85" i="3"/>
  <c r="K87" i="3"/>
  <c r="K89" i="3"/>
  <c r="K91" i="3"/>
  <c r="D212" i="4"/>
  <c r="D212" i="3" s="1"/>
  <c r="D172" i="3"/>
  <c r="F213" i="4"/>
  <c r="F213" i="3" s="1"/>
  <c r="F173" i="3"/>
  <c r="L172" i="4"/>
  <c r="K172" i="3"/>
  <c r="I214" i="4"/>
  <c r="I214" i="3" s="1"/>
  <c r="I174" i="3"/>
  <c r="H216" i="4"/>
  <c r="H216" i="3" s="1"/>
  <c r="H176" i="3"/>
  <c r="K218" i="4"/>
  <c r="K178" i="3"/>
  <c r="H209" i="4"/>
  <c r="H209" i="3" s="1"/>
  <c r="H169" i="3"/>
  <c r="L9" i="4"/>
  <c r="E9" i="3"/>
  <c r="L66" i="4"/>
  <c r="L66" i="3" s="1"/>
  <c r="J66" i="3"/>
  <c r="I91" i="3"/>
  <c r="K107" i="3"/>
  <c r="F211" i="4"/>
  <c r="F211" i="3" s="1"/>
  <c r="F171" i="3"/>
  <c r="L18" i="4"/>
  <c r="L18" i="3" s="1"/>
  <c r="E18" i="3"/>
  <c r="B46" i="3"/>
  <c r="E46" i="3" s="1"/>
  <c r="B54" i="3"/>
  <c r="E54" i="3" s="1"/>
  <c r="D67" i="3"/>
  <c r="C68" i="3"/>
  <c r="H68" i="3"/>
  <c r="J69" i="3"/>
  <c r="F71" i="3"/>
  <c r="H73" i="3"/>
  <c r="L74" i="4"/>
  <c r="J74" i="3"/>
  <c r="C86" i="3"/>
  <c r="E88" i="3"/>
  <c r="G87" i="3"/>
  <c r="H86" i="3"/>
  <c r="H88" i="3"/>
  <c r="H90" i="3"/>
  <c r="I92" i="3"/>
  <c r="K108" i="3"/>
  <c r="F214" i="4"/>
  <c r="F214" i="3" s="1"/>
  <c r="F174" i="3"/>
  <c r="I211" i="4"/>
  <c r="I211" i="3" s="1"/>
  <c r="I171" i="3"/>
  <c r="G213" i="4"/>
  <c r="G213" i="3" s="1"/>
  <c r="G173" i="3"/>
  <c r="J214" i="4"/>
  <c r="J214" i="3" s="1"/>
  <c r="J174" i="3"/>
  <c r="I216" i="4"/>
  <c r="I216" i="3" s="1"/>
  <c r="I176" i="3"/>
  <c r="L179" i="4"/>
  <c r="L179" i="3" s="1"/>
  <c r="K179" i="3"/>
  <c r="I209" i="4"/>
  <c r="I209" i="3" s="1"/>
  <c r="I169" i="3"/>
  <c r="L17" i="4"/>
  <c r="E17" i="3"/>
  <c r="G69" i="3"/>
  <c r="I89" i="3"/>
  <c r="I212" i="4"/>
  <c r="I212" i="3" s="1"/>
  <c r="I172" i="3"/>
  <c r="L13" i="4"/>
  <c r="E13" i="3"/>
  <c r="M29" i="4"/>
  <c r="B29" i="3"/>
  <c r="B47" i="3"/>
  <c r="E47" i="3" s="1"/>
  <c r="B55" i="3"/>
  <c r="C53" i="3"/>
  <c r="F53" i="3" s="1"/>
  <c r="H56" i="4"/>
  <c r="H56" i="3" s="1"/>
  <c r="H45" i="3"/>
  <c r="E67" i="3"/>
  <c r="D68" i="3"/>
  <c r="I68" i="3"/>
  <c r="M69" i="4"/>
  <c r="M69" i="3" s="1"/>
  <c r="K69" i="3"/>
  <c r="G71" i="3"/>
  <c r="I72" i="3"/>
  <c r="M74" i="4"/>
  <c r="M74" i="3" s="1"/>
  <c r="K74" i="3"/>
  <c r="F85" i="3"/>
  <c r="G88" i="3"/>
  <c r="I86" i="3"/>
  <c r="I88" i="3"/>
  <c r="I90" i="3"/>
  <c r="J92" i="3"/>
  <c r="K102" i="3"/>
  <c r="K105" i="3"/>
  <c r="E211" i="4"/>
  <c r="E211" i="3" s="1"/>
  <c r="E171" i="3"/>
  <c r="G210" i="4"/>
  <c r="G210" i="3" s="1"/>
  <c r="G170" i="3"/>
  <c r="J211" i="4"/>
  <c r="J211" i="3" s="1"/>
  <c r="J171" i="3"/>
  <c r="K214" i="4"/>
  <c r="K174" i="3"/>
  <c r="J216" i="4"/>
  <c r="J216" i="3" s="1"/>
  <c r="J176" i="3"/>
  <c r="B209" i="4"/>
  <c r="B209" i="3" s="1"/>
  <c r="B169" i="3"/>
  <c r="J209" i="4"/>
  <c r="J209" i="3" s="1"/>
  <c r="J169" i="3"/>
  <c r="I67" i="3"/>
  <c r="M72" i="4"/>
  <c r="M72" i="3" s="1"/>
  <c r="K72" i="3"/>
  <c r="I87" i="3"/>
  <c r="K110" i="3"/>
  <c r="L11" i="4"/>
  <c r="E11" i="3"/>
  <c r="F20" i="4"/>
  <c r="F9" i="3"/>
  <c r="B48" i="3"/>
  <c r="E48" i="3" s="1"/>
  <c r="C46" i="3"/>
  <c r="F46" i="3" s="1"/>
  <c r="C54" i="3"/>
  <c r="F54" i="3" s="1"/>
  <c r="F67" i="3"/>
  <c r="D69" i="3"/>
  <c r="J68" i="3"/>
  <c r="F70" i="3"/>
  <c r="H71" i="3"/>
  <c r="I73" i="3"/>
  <c r="J75" i="3"/>
  <c r="D85" i="3"/>
  <c r="F86" i="3"/>
  <c r="G89" i="3"/>
  <c r="J86" i="3"/>
  <c r="J88" i="3"/>
  <c r="J90" i="3"/>
  <c r="K92" i="3"/>
  <c r="K104" i="3"/>
  <c r="K106" i="3"/>
  <c r="B210" i="4"/>
  <c r="B210" i="3" s="1"/>
  <c r="B170" i="3"/>
  <c r="E212" i="4"/>
  <c r="E212" i="3" s="1"/>
  <c r="E172" i="3"/>
  <c r="H210" i="4"/>
  <c r="H210" i="3" s="1"/>
  <c r="H170" i="3"/>
  <c r="K211" i="4"/>
  <c r="K171" i="3"/>
  <c r="G215" i="4"/>
  <c r="G215" i="3" s="1"/>
  <c r="G175" i="3"/>
  <c r="L176" i="4"/>
  <c r="K176" i="3"/>
  <c r="C209" i="4"/>
  <c r="C209" i="3" s="1"/>
  <c r="C169" i="3"/>
  <c r="K209" i="4"/>
  <c r="K169" i="3"/>
  <c r="L192" i="4"/>
  <c r="E70" i="3"/>
  <c r="F89" i="3"/>
  <c r="K210" i="4"/>
  <c r="K170" i="3"/>
  <c r="K183" i="4"/>
  <c r="B19" i="3"/>
  <c r="L15" i="4"/>
  <c r="E15" i="3"/>
  <c r="I20" i="4"/>
  <c r="I20" i="3" s="1"/>
  <c r="J20" i="4"/>
  <c r="J20" i="3" s="1"/>
  <c r="J9" i="3"/>
  <c r="H38" i="4"/>
  <c r="H38" i="3" s="1"/>
  <c r="B49" i="3"/>
  <c r="E49" i="3" s="1"/>
  <c r="G67" i="3"/>
  <c r="E68" i="3"/>
  <c r="M68" i="4"/>
  <c r="M68" i="3" s="1"/>
  <c r="K68" i="3"/>
  <c r="G70" i="3"/>
  <c r="I71" i="3"/>
  <c r="I74" i="3"/>
  <c r="L75" i="4"/>
  <c r="L75" i="3" s="1"/>
  <c r="K75" i="3"/>
  <c r="D86" i="3"/>
  <c r="F87" i="3"/>
  <c r="G90" i="3"/>
  <c r="K86" i="3"/>
  <c r="K88" i="3"/>
  <c r="K90" i="3"/>
  <c r="J93" i="3"/>
  <c r="K103" i="3"/>
  <c r="K109" i="3"/>
  <c r="C210" i="4"/>
  <c r="C210" i="3" s="1"/>
  <c r="C170" i="3"/>
  <c r="E213" i="4"/>
  <c r="E213" i="3" s="1"/>
  <c r="E173" i="3"/>
  <c r="I210" i="4"/>
  <c r="I210" i="3" s="1"/>
  <c r="I170" i="3"/>
  <c r="G212" i="4"/>
  <c r="G212" i="3" s="1"/>
  <c r="G172" i="3"/>
  <c r="I217" i="4"/>
  <c r="I217" i="3" s="1"/>
  <c r="I177" i="3"/>
  <c r="D209" i="4"/>
  <c r="D209" i="3" s="1"/>
  <c r="D169" i="3"/>
  <c r="L189" i="4"/>
  <c r="L189" i="3" s="1"/>
  <c r="B67" i="3"/>
  <c r="M71" i="4"/>
  <c r="M71" i="3" s="1"/>
  <c r="K71" i="3"/>
  <c r="I85" i="3"/>
  <c r="G214" i="4"/>
  <c r="G214" i="3" s="1"/>
  <c r="G174" i="3"/>
  <c r="L19" i="4"/>
  <c r="L19" i="3" s="1"/>
  <c r="E19" i="3"/>
  <c r="L12" i="4"/>
  <c r="E12" i="3"/>
  <c r="L14" i="4"/>
  <c r="E14" i="3"/>
  <c r="K203" i="4"/>
  <c r="K203" i="3" s="1"/>
  <c r="C19" i="3"/>
  <c r="L16" i="4"/>
  <c r="E16" i="3"/>
  <c r="G20" i="4"/>
  <c r="G9" i="3"/>
  <c r="B50" i="3"/>
  <c r="E50" i="3" s="1"/>
  <c r="C48" i="3"/>
  <c r="F48" i="3" s="1"/>
  <c r="K56" i="4"/>
  <c r="K56" i="3" s="1"/>
  <c r="K45" i="3"/>
  <c r="H67" i="3"/>
  <c r="E69" i="3"/>
  <c r="F69" i="3"/>
  <c r="H70" i="3"/>
  <c r="J71" i="3"/>
  <c r="J72" i="3"/>
  <c r="K76" i="3"/>
  <c r="D87" i="3"/>
  <c r="F88" i="3"/>
  <c r="H85" i="3"/>
  <c r="H87" i="3"/>
  <c r="H89" i="3"/>
  <c r="H91" i="3"/>
  <c r="K93" i="3"/>
  <c r="K111" i="3"/>
  <c r="C211" i="4"/>
  <c r="C211" i="3" s="1"/>
  <c r="C171" i="3"/>
  <c r="J210" i="4"/>
  <c r="J210" i="3" s="1"/>
  <c r="J170" i="3"/>
  <c r="H212" i="4"/>
  <c r="H212" i="3" s="1"/>
  <c r="H172" i="3"/>
  <c r="L173" i="4"/>
  <c r="L173" i="3" s="1"/>
  <c r="K173" i="3"/>
  <c r="J217" i="4"/>
  <c r="J217" i="3" s="1"/>
  <c r="J177" i="3"/>
  <c r="L190" i="4"/>
  <c r="L190" i="3" s="1"/>
  <c r="L196" i="4"/>
  <c r="L196" i="3" s="1"/>
  <c r="A153" i="5"/>
  <c r="A171" i="5"/>
  <c r="L211" i="5"/>
  <c r="M33" i="4"/>
  <c r="K38" i="4"/>
  <c r="K38" i="3" s="1"/>
  <c r="L38" i="4"/>
  <c r="L38" i="3" s="1"/>
  <c r="L67" i="4"/>
  <c r="L178" i="4"/>
  <c r="L178" i="3" s="1"/>
  <c r="L177" i="4"/>
  <c r="K212" i="4"/>
  <c r="L15" i="5"/>
  <c r="L174" i="5"/>
  <c r="J215" i="5"/>
  <c r="L215" i="5" s="1"/>
  <c r="F38" i="4"/>
  <c r="L68" i="4"/>
  <c r="L170" i="4"/>
  <c r="K215" i="4"/>
  <c r="K215" i="3" s="1"/>
  <c r="H211" i="4"/>
  <c r="H211" i="3" s="1"/>
  <c r="H213" i="4"/>
  <c r="H213" i="3" s="1"/>
  <c r="H215" i="4"/>
  <c r="H215" i="3" s="1"/>
  <c r="L17" i="5"/>
  <c r="M33" i="5"/>
  <c r="M34" i="5"/>
  <c r="L170" i="5"/>
  <c r="L192" i="5"/>
  <c r="E20" i="4"/>
  <c r="E20" i="3" s="1"/>
  <c r="G38" i="4"/>
  <c r="G38" i="3" s="1"/>
  <c r="L69" i="4"/>
  <c r="L171" i="4"/>
  <c r="K213" i="4"/>
  <c r="E209" i="4"/>
  <c r="E209" i="3" s="1"/>
  <c r="D210" i="4"/>
  <c r="D210" i="3" s="1"/>
  <c r="I213" i="4"/>
  <c r="I213" i="3" s="1"/>
  <c r="I215" i="4"/>
  <c r="I215" i="3" s="1"/>
  <c r="F38" i="5"/>
  <c r="M29" i="5"/>
  <c r="M37" i="5"/>
  <c r="L73" i="5"/>
  <c r="L73" i="3" s="1"/>
  <c r="K218" i="5"/>
  <c r="L218" i="5" s="1"/>
  <c r="K20" i="4"/>
  <c r="K20" i="3" s="1"/>
  <c r="L169" i="4"/>
  <c r="K219" i="4"/>
  <c r="F209" i="4"/>
  <c r="F209" i="3" s="1"/>
  <c r="E210" i="4"/>
  <c r="E210" i="3" s="1"/>
  <c r="J213" i="4"/>
  <c r="J213" i="3" s="1"/>
  <c r="J215" i="4"/>
  <c r="L10" i="5"/>
  <c r="M32" i="5"/>
  <c r="M73" i="5"/>
  <c r="L172" i="5"/>
  <c r="K212" i="5"/>
  <c r="L212" i="5" s="1"/>
  <c r="E38" i="4"/>
  <c r="L71" i="4"/>
  <c r="F210" i="4"/>
  <c r="F210" i="3" s="1"/>
  <c r="L11" i="5"/>
  <c r="M35" i="5"/>
  <c r="L195" i="5"/>
  <c r="L195" i="3" s="1"/>
  <c r="K209" i="5"/>
  <c r="L209" i="5" s="1"/>
  <c r="C38" i="4"/>
  <c r="C38" i="3" s="1"/>
  <c r="D38" i="4"/>
  <c r="D38" i="3" s="1"/>
  <c r="L72" i="4"/>
  <c r="L72" i="3" s="1"/>
  <c r="L174" i="4"/>
  <c r="L174" i="3" s="1"/>
  <c r="K216" i="4"/>
  <c r="F20" i="5"/>
  <c r="L12" i="5"/>
  <c r="L16" i="5"/>
  <c r="L177" i="5"/>
  <c r="H20" i="4"/>
  <c r="H20" i="3" s="1"/>
  <c r="G20" i="5"/>
  <c r="L13" i="5"/>
  <c r="M28" i="5"/>
  <c r="L71" i="5"/>
  <c r="L14" i="5"/>
  <c r="M70" i="5"/>
  <c r="L74" i="5"/>
  <c r="F52" i="5"/>
  <c r="E223" i="5"/>
  <c r="F223" i="5"/>
  <c r="E47" i="5"/>
  <c r="L210" i="5"/>
  <c r="L216" i="5"/>
  <c r="C223" i="5"/>
  <c r="K223" i="5"/>
  <c r="D223" i="5"/>
  <c r="H223" i="5"/>
  <c r="E46" i="5"/>
  <c r="D55" i="5"/>
  <c r="G55" i="5" s="1"/>
  <c r="M27" i="5"/>
  <c r="M66" i="5"/>
  <c r="L68" i="5"/>
  <c r="A103" i="5"/>
  <c r="L171" i="5"/>
  <c r="L176" i="5"/>
  <c r="K213" i="5"/>
  <c r="L213" i="5" s="1"/>
  <c r="K214" i="5"/>
  <c r="L214" i="5" s="1"/>
  <c r="E38" i="5"/>
  <c r="E50" i="5"/>
  <c r="F50" i="5"/>
  <c r="F54" i="5"/>
  <c r="F47" i="5"/>
  <c r="D48" i="5"/>
  <c r="G48" i="5" s="1"/>
  <c r="F51" i="5"/>
  <c r="D52" i="5"/>
  <c r="G52" i="5" s="1"/>
  <c r="A191" i="5"/>
  <c r="B203" i="5"/>
  <c r="B223" i="5" s="1"/>
  <c r="K219" i="5"/>
  <c r="L219" i="5" s="1"/>
  <c r="A137" i="5"/>
  <c r="E54" i="5"/>
  <c r="D49" i="5"/>
  <c r="G49" i="5" s="1"/>
  <c r="D53" i="5"/>
  <c r="G53" i="5" s="1"/>
  <c r="L69" i="5"/>
  <c r="A86" i="5"/>
  <c r="A47" i="5"/>
  <c r="L67" i="5"/>
  <c r="A211" i="5"/>
  <c r="L9" i="5"/>
  <c r="A12" i="5"/>
  <c r="F203" i="4"/>
  <c r="M35" i="4"/>
  <c r="M34" i="4"/>
  <c r="M30" i="4"/>
  <c r="M30" i="3" s="1"/>
  <c r="M31" i="4"/>
  <c r="M31" i="3" s="1"/>
  <c r="M32" i="4"/>
  <c r="M27" i="4"/>
  <c r="B38" i="4"/>
  <c r="B38" i="3" s="1"/>
  <c r="M28" i="4"/>
  <c r="M34" i="3" l="1"/>
  <c r="D55" i="4"/>
  <c r="G55" i="4" s="1"/>
  <c r="F55" i="4"/>
  <c r="C55" i="3"/>
  <c r="D50" i="4"/>
  <c r="G50" i="4" s="1"/>
  <c r="F50" i="4"/>
  <c r="C50" i="3"/>
  <c r="F50" i="3" s="1"/>
  <c r="F49" i="4"/>
  <c r="D49" i="4"/>
  <c r="G49" i="4" s="1"/>
  <c r="F47" i="4"/>
  <c r="D47" i="4"/>
  <c r="F55" i="3"/>
  <c r="C47" i="3"/>
  <c r="F47" i="3" s="1"/>
  <c r="F52" i="4"/>
  <c r="D52" i="4"/>
  <c r="G52" i="4" s="1"/>
  <c r="C52" i="3"/>
  <c r="F52" i="3" s="1"/>
  <c r="D51" i="4"/>
  <c r="G51" i="4" s="1"/>
  <c r="F51" i="4"/>
  <c r="L56" i="4"/>
  <c r="L56" i="3" s="1"/>
  <c r="F46" i="4"/>
  <c r="D46" i="4"/>
  <c r="G46" i="4" s="1"/>
  <c r="M35" i="3"/>
  <c r="C51" i="3"/>
  <c r="F51" i="3" s="1"/>
  <c r="F48" i="4"/>
  <c r="D48" i="4"/>
  <c r="G48" i="4" s="1"/>
  <c r="D54" i="4"/>
  <c r="G54" i="4" s="1"/>
  <c r="F54" i="4"/>
  <c r="M32" i="3"/>
  <c r="L169" i="3"/>
  <c r="L180" i="4"/>
  <c r="F53" i="4"/>
  <c r="D53" i="4"/>
  <c r="G53" i="4" s="1"/>
  <c r="L192" i="3"/>
  <c r="L176" i="3"/>
  <c r="L177" i="3"/>
  <c r="K213" i="3"/>
  <c r="L171" i="3"/>
  <c r="L172" i="3"/>
  <c r="L170" i="3"/>
  <c r="L74" i="3"/>
  <c r="M73" i="3"/>
  <c r="L71" i="3"/>
  <c r="M70" i="3"/>
  <c r="L68" i="3"/>
  <c r="L67" i="3"/>
  <c r="M66" i="3"/>
  <c r="D55" i="3"/>
  <c r="F38" i="3"/>
  <c r="E38" i="3"/>
  <c r="M33" i="3"/>
  <c r="M37" i="3"/>
  <c r="M29" i="3"/>
  <c r="M27" i="3"/>
  <c r="L15" i="3"/>
  <c r="G20" i="3"/>
  <c r="L16" i="3"/>
  <c r="L11" i="3"/>
  <c r="L13" i="3"/>
  <c r="L17" i="3"/>
  <c r="L14" i="3"/>
  <c r="L12" i="3"/>
  <c r="F20" i="3"/>
  <c r="L10" i="3"/>
  <c r="L9" i="3"/>
  <c r="L213" i="4"/>
  <c r="L213" i="3" s="1"/>
  <c r="D223" i="3"/>
  <c r="F223" i="4"/>
  <c r="F223" i="3" s="1"/>
  <c r="F203" i="3"/>
  <c r="B223" i="3"/>
  <c r="C223" i="4"/>
  <c r="C223" i="3" s="1"/>
  <c r="C183" i="3"/>
  <c r="B203" i="3"/>
  <c r="H223" i="4"/>
  <c r="H223" i="3" s="1"/>
  <c r="I223" i="4"/>
  <c r="I223" i="3" s="1"/>
  <c r="I183" i="3"/>
  <c r="E223" i="4"/>
  <c r="E223" i="3" s="1"/>
  <c r="D19" i="3"/>
  <c r="D54" i="3"/>
  <c r="G54" i="3" s="1"/>
  <c r="L217" i="4"/>
  <c r="L217" i="3" s="1"/>
  <c r="K217" i="3"/>
  <c r="L77" i="4"/>
  <c r="L69" i="3"/>
  <c r="L216" i="4"/>
  <c r="K216" i="3"/>
  <c r="D52" i="3"/>
  <c r="G52" i="3" s="1"/>
  <c r="D48" i="3"/>
  <c r="G48" i="3" s="1"/>
  <c r="E55" i="3"/>
  <c r="L219" i="4"/>
  <c r="L219" i="3" s="1"/>
  <c r="K219" i="3"/>
  <c r="D50" i="3"/>
  <c r="G50" i="3" s="1"/>
  <c r="K223" i="4"/>
  <c r="K223" i="3" s="1"/>
  <c r="K183" i="3"/>
  <c r="L214" i="4"/>
  <c r="L214" i="3" s="1"/>
  <c r="K214" i="3"/>
  <c r="L215" i="4"/>
  <c r="L215" i="3" s="1"/>
  <c r="J215" i="3"/>
  <c r="L212" i="4"/>
  <c r="L212" i="3" s="1"/>
  <c r="K212" i="3"/>
  <c r="M77" i="4"/>
  <c r="L218" i="4"/>
  <c r="L218" i="3" s="1"/>
  <c r="K218" i="3"/>
  <c r="D53" i="3"/>
  <c r="G53" i="3" s="1"/>
  <c r="M38" i="4"/>
  <c r="M28" i="3"/>
  <c r="L200" i="4"/>
  <c r="L20" i="4"/>
  <c r="L210" i="4"/>
  <c r="L210" i="3" s="1"/>
  <c r="K210" i="3"/>
  <c r="L209" i="4"/>
  <c r="L209" i="3" s="1"/>
  <c r="K209" i="3"/>
  <c r="L211" i="4"/>
  <c r="L211" i="3" s="1"/>
  <c r="K211" i="3"/>
  <c r="L180" i="5"/>
  <c r="L180" i="3" s="1"/>
  <c r="L200" i="5"/>
  <c r="L77" i="5"/>
  <c r="L20" i="5"/>
  <c r="M77" i="5"/>
  <c r="M38" i="5"/>
  <c r="L220" i="5"/>
  <c r="A87" i="5"/>
  <c r="A192" i="5"/>
  <c r="A138" i="5"/>
  <c r="A122" i="5"/>
  <c r="A30" i="5"/>
  <c r="A212" i="5"/>
  <c r="A48" i="5"/>
  <c r="A104" i="5"/>
  <c r="A69" i="5"/>
  <c r="A172" i="5"/>
  <c r="A154" i="5"/>
  <c r="A13" i="5"/>
  <c r="D46" i="3" l="1"/>
  <c r="G46" i="3" s="1"/>
  <c r="D49" i="3"/>
  <c r="G49" i="3" s="1"/>
  <c r="D51" i="3"/>
  <c r="G51" i="3" s="1"/>
  <c r="G47" i="4"/>
  <c r="D47" i="3"/>
  <c r="G47" i="3" s="1"/>
  <c r="L200" i="3"/>
  <c r="M77" i="3"/>
  <c r="L77" i="3"/>
  <c r="M38" i="3"/>
  <c r="L20" i="3"/>
  <c r="G55" i="3"/>
  <c r="L220" i="4"/>
  <c r="L220" i="3" s="1"/>
  <c r="L216" i="3"/>
  <c r="A139" i="5"/>
  <c r="A70" i="5"/>
  <c r="A14" i="5"/>
  <c r="A173" i="5"/>
  <c r="A105" i="5"/>
  <c r="A155" i="5"/>
  <c r="A213" i="5"/>
  <c r="A193" i="5"/>
  <c r="A123" i="5"/>
  <c r="A49" i="5"/>
  <c r="A31" i="5"/>
  <c r="A88" i="5"/>
  <c r="A140" i="5" l="1"/>
  <c r="A32" i="5"/>
  <c r="A174" i="5"/>
  <c r="A106" i="5"/>
  <c r="A214" i="5"/>
  <c r="A156" i="5"/>
  <c r="A50" i="5"/>
  <c r="A15" i="5"/>
  <c r="A71" i="5"/>
  <c r="A124" i="5"/>
  <c r="A194" i="5"/>
  <c r="A89" i="5"/>
  <c r="A90" i="5" l="1"/>
  <c r="A16" i="5"/>
  <c r="A175" i="5"/>
  <c r="A141" i="5"/>
  <c r="A51" i="5"/>
  <c r="A215" i="5"/>
  <c r="A107" i="5"/>
  <c r="A33" i="5"/>
  <c r="A125" i="5"/>
  <c r="A157" i="5"/>
  <c r="A195" i="5"/>
  <c r="A72" i="5"/>
  <c r="A126" i="5" l="1"/>
  <c r="A196" i="5"/>
  <c r="A176" i="5"/>
  <c r="A91" i="5"/>
  <c r="A142" i="5"/>
  <c r="A158" i="5"/>
  <c r="A216" i="5"/>
  <c r="A17" i="5"/>
  <c r="A34" i="5"/>
  <c r="A108" i="5"/>
  <c r="A73" i="5"/>
  <c r="A52" i="5"/>
  <c r="A109" i="5" l="1"/>
  <c r="A18" i="5"/>
  <c r="A217" i="5"/>
  <c r="A143" i="5"/>
  <c r="A197" i="5"/>
  <c r="A159" i="5"/>
  <c r="A35" i="5"/>
  <c r="A127" i="5"/>
  <c r="A177" i="5"/>
  <c r="A74" i="5"/>
  <c r="A92" i="5"/>
  <c r="A53" i="5"/>
  <c r="A75" i="5" l="1"/>
  <c r="A178" i="5"/>
  <c r="A218" i="5"/>
  <c r="A93" i="5"/>
  <c r="A144" i="5"/>
  <c r="A54" i="5"/>
  <c r="A128" i="5"/>
  <c r="A198" i="5"/>
  <c r="A110" i="5"/>
  <c r="A36" i="5"/>
  <c r="A19" i="5"/>
  <c r="A160" i="5"/>
  <c r="A199" i="5" l="1"/>
  <c r="A37" i="5"/>
  <c r="A111" i="5"/>
  <c r="A55" i="5"/>
  <c r="A161" i="5"/>
  <c r="A179" i="5"/>
  <c r="A129" i="5"/>
  <c r="A76" i="5"/>
  <c r="A219" i="5"/>
  <c r="A94" i="5"/>
  <c r="A145" i="5"/>
  <c r="A210" i="4" l="1"/>
  <c r="A190" i="4"/>
  <c r="A170" i="4"/>
  <c r="B168" i="4" s="1"/>
  <c r="C168" i="4" s="1"/>
  <c r="D168" i="4" s="1"/>
  <c r="E168" i="4" s="1"/>
  <c r="F168" i="4" s="1"/>
  <c r="G168" i="4" s="1"/>
  <c r="H168" i="4" s="1"/>
  <c r="I168" i="4" s="1"/>
  <c r="J168" i="4" s="1"/>
  <c r="K168" i="4" s="1"/>
  <c r="A136" i="4"/>
  <c r="B134" i="4" s="1"/>
  <c r="C134" i="4" s="1"/>
  <c r="D134" i="4" s="1"/>
  <c r="E134" i="4" s="1"/>
  <c r="F134" i="4" s="1"/>
  <c r="G134" i="4" s="1"/>
  <c r="H134" i="4" s="1"/>
  <c r="I134" i="4" s="1"/>
  <c r="J134" i="4" s="1"/>
  <c r="K134" i="4" s="1"/>
  <c r="A152" i="4"/>
  <c r="B150" i="4" s="1"/>
  <c r="C150" i="4" s="1"/>
  <c r="D150" i="4" s="1"/>
  <c r="E150" i="4" s="1"/>
  <c r="F150" i="4" s="1"/>
  <c r="G150" i="4" s="1"/>
  <c r="H150" i="4" s="1"/>
  <c r="I150" i="4" s="1"/>
  <c r="J150" i="4" s="1"/>
  <c r="K150" i="4" s="1"/>
  <c r="A120" i="4"/>
  <c r="B118" i="4" s="1"/>
  <c r="C118" i="4" s="1"/>
  <c r="D118" i="4" s="1"/>
  <c r="E118" i="4" s="1"/>
  <c r="F118" i="4" s="1"/>
  <c r="G118" i="4" s="1"/>
  <c r="H118" i="4" s="1"/>
  <c r="I118" i="4" s="1"/>
  <c r="J118" i="4" s="1"/>
  <c r="K118" i="4" s="1"/>
  <c r="A102" i="4"/>
  <c r="B100" i="4" s="1"/>
  <c r="C100" i="4" s="1"/>
  <c r="D100" i="4" s="1"/>
  <c r="E100" i="4" s="1"/>
  <c r="F100" i="4" s="1"/>
  <c r="G100" i="4" s="1"/>
  <c r="H100" i="4" s="1"/>
  <c r="I100" i="4" s="1"/>
  <c r="J100" i="4" s="1"/>
  <c r="K100" i="4" s="1"/>
  <c r="A85" i="4"/>
  <c r="B83" i="4" s="1"/>
  <c r="C83" i="4" s="1"/>
  <c r="D83" i="4" s="1"/>
  <c r="E83" i="4" s="1"/>
  <c r="F83" i="4" s="1"/>
  <c r="G83" i="4" s="1"/>
  <c r="H83" i="4" s="1"/>
  <c r="I83" i="4" s="1"/>
  <c r="J83" i="4" s="1"/>
  <c r="K83" i="4" s="1"/>
  <c r="B208" i="4"/>
  <c r="C208" i="4" s="1"/>
  <c r="D208" i="4" s="1"/>
  <c r="E208" i="4" s="1"/>
  <c r="F208" i="4" s="1"/>
  <c r="G208" i="4" s="1"/>
  <c r="H208" i="4" s="1"/>
  <c r="I208" i="4" s="1"/>
  <c r="J208" i="4" s="1"/>
  <c r="K208" i="4" s="1"/>
  <c r="B188" i="4"/>
  <c r="C188" i="4" s="1"/>
  <c r="D188" i="4" s="1"/>
  <c r="E188" i="4" s="1"/>
  <c r="F188" i="4" s="1"/>
  <c r="G188" i="4" s="1"/>
  <c r="H188" i="4" s="1"/>
  <c r="I188" i="4" s="1"/>
  <c r="J188" i="4" s="1"/>
  <c r="K188" i="4" s="1"/>
  <c r="A67" i="4"/>
  <c r="B65" i="4" s="1"/>
  <c r="C65" i="4" s="1"/>
  <c r="D65" i="4" s="1"/>
  <c r="E65" i="4" s="1"/>
  <c r="F65" i="4" s="1"/>
  <c r="G65" i="4" s="1"/>
  <c r="H65" i="4" s="1"/>
  <c r="I65" i="4" s="1"/>
  <c r="J65" i="4" s="1"/>
  <c r="K65" i="4" s="1"/>
  <c r="A46" i="4"/>
  <c r="A28" i="4"/>
  <c r="A11" i="4"/>
  <c r="A86" i="4" s="1"/>
  <c r="A11" i="3"/>
  <c r="A12" i="3" s="1"/>
  <c r="A13" i="3" s="1"/>
  <c r="A14" i="3" s="1"/>
  <c r="A15" i="3" s="1"/>
  <c r="A16" i="3" s="1"/>
  <c r="A17" i="3" s="1"/>
  <c r="A18" i="3" s="1"/>
  <c r="A19" i="3" s="1"/>
  <c r="A102" i="3"/>
  <c r="B100" i="3" s="1"/>
  <c r="C100" i="3" s="1"/>
  <c r="D100" i="3" s="1"/>
  <c r="E100" i="3" s="1"/>
  <c r="F100" i="3" s="1"/>
  <c r="G100" i="3" s="1"/>
  <c r="H100" i="3" s="1"/>
  <c r="I100" i="3" s="1"/>
  <c r="J100" i="3" s="1"/>
  <c r="K100" i="3" s="1"/>
  <c r="A67" i="3"/>
  <c r="B65" i="3" s="1"/>
  <c r="C65" i="3" s="1"/>
  <c r="D65" i="3" s="1"/>
  <c r="E65" i="3" s="1"/>
  <c r="F65" i="3" s="1"/>
  <c r="G65" i="3" s="1"/>
  <c r="H65" i="3" s="1"/>
  <c r="I65" i="3" s="1"/>
  <c r="J65" i="3" s="1"/>
  <c r="K65" i="3" s="1"/>
  <c r="A120" i="3"/>
  <c r="B118" i="3" s="1"/>
  <c r="C118" i="3" s="1"/>
  <c r="D118" i="3" s="1"/>
  <c r="E118" i="3" s="1"/>
  <c r="F118" i="3" s="1"/>
  <c r="G118" i="3" s="1"/>
  <c r="H118" i="3" s="1"/>
  <c r="I118" i="3" s="1"/>
  <c r="J118" i="3" s="1"/>
  <c r="K118" i="3" s="1"/>
  <c r="A210" i="3"/>
  <c r="B208" i="3" s="1"/>
  <c r="C208" i="3" s="1"/>
  <c r="D208" i="3" s="1"/>
  <c r="E208" i="3" s="1"/>
  <c r="F208" i="3" s="1"/>
  <c r="G208" i="3" s="1"/>
  <c r="H208" i="3" s="1"/>
  <c r="I208" i="3" s="1"/>
  <c r="J208" i="3" s="1"/>
  <c r="K208" i="3" s="1"/>
  <c r="A136" i="3"/>
  <c r="A152" i="3"/>
  <c r="A28" i="3"/>
  <c r="A29" i="3" s="1"/>
  <c r="A30" i="3" s="1"/>
  <c r="A31" i="3" s="1"/>
  <c r="A32" i="3" s="1"/>
  <c r="A33" i="3" s="1"/>
  <c r="A34" i="3" s="1"/>
  <c r="A35" i="3" s="1"/>
  <c r="A36" i="3" s="1"/>
  <c r="A37" i="3" s="1"/>
  <c r="A170" i="3"/>
  <c r="A190" i="3"/>
  <c r="A46" i="3"/>
  <c r="A47" i="3" s="1"/>
  <c r="A48" i="3" s="1"/>
  <c r="A49" i="3" s="1"/>
  <c r="A50" i="3" s="1"/>
  <c r="A51" i="3" s="1"/>
  <c r="A52" i="3" s="1"/>
  <c r="A53" i="3" s="1"/>
  <c r="A54" i="3" s="1"/>
  <c r="A55" i="3" s="1"/>
  <c r="A85" i="3"/>
  <c r="B83" i="3" s="1"/>
  <c r="C83" i="3" s="1"/>
  <c r="D83" i="3" s="1"/>
  <c r="E83" i="3" s="1"/>
  <c r="F83" i="3" s="1"/>
  <c r="G83" i="3" s="1"/>
  <c r="H83" i="3" s="1"/>
  <c r="I83" i="3" s="1"/>
  <c r="J83" i="3" s="1"/>
  <c r="K83" i="3" s="1"/>
  <c r="A86" i="3"/>
  <c r="A87" i="3" s="1"/>
  <c r="A88" i="3" s="1"/>
  <c r="A89" i="3" s="1"/>
  <c r="A90" i="3" s="1"/>
  <c r="A91" i="3" s="1"/>
  <c r="A92" i="3" s="1"/>
  <c r="A93" i="3" s="1"/>
  <c r="A94" i="3" s="1"/>
  <c r="A103" i="3" l="1"/>
  <c r="A104" i="3" s="1"/>
  <c r="A105" i="3" s="1"/>
  <c r="A106" i="3" s="1"/>
  <c r="A107" i="3" s="1"/>
  <c r="A108" i="3" s="1"/>
  <c r="A109" i="3" s="1"/>
  <c r="A110" i="3" s="1"/>
  <c r="A111" i="3" s="1"/>
  <c r="A121" i="3"/>
  <c r="A122" i="3" s="1"/>
  <c r="A123" i="3" s="1"/>
  <c r="A124" i="3" s="1"/>
  <c r="A125" i="3" s="1"/>
  <c r="A126" i="3" s="1"/>
  <c r="A127" i="3" s="1"/>
  <c r="A128" i="3" s="1"/>
  <c r="A129" i="3" s="1"/>
  <c r="A137" i="4"/>
  <c r="A47" i="4"/>
  <c r="A171" i="4"/>
  <c r="A103" i="4"/>
  <c r="A211" i="3"/>
  <c r="A212" i="3" s="1"/>
  <c r="A213" i="3" s="1"/>
  <c r="A214" i="3" s="1"/>
  <c r="A215" i="3" s="1"/>
  <c r="A216" i="3" s="1"/>
  <c r="A217" i="3" s="1"/>
  <c r="A218" i="3" s="1"/>
  <c r="A219" i="3" s="1"/>
  <c r="A68" i="4"/>
  <c r="A153" i="3"/>
  <c r="A154" i="3" s="1"/>
  <c r="A155" i="3" s="1"/>
  <c r="A156" i="3" s="1"/>
  <c r="A157" i="3" s="1"/>
  <c r="A158" i="3" s="1"/>
  <c r="A159" i="3" s="1"/>
  <c r="A160" i="3" s="1"/>
  <c r="A161" i="3" s="1"/>
  <c r="B150" i="3"/>
  <c r="C150" i="3" s="1"/>
  <c r="D150" i="3" s="1"/>
  <c r="E150" i="3" s="1"/>
  <c r="F150" i="3" s="1"/>
  <c r="G150" i="3" s="1"/>
  <c r="H150" i="3" s="1"/>
  <c r="I150" i="3" s="1"/>
  <c r="J150" i="3" s="1"/>
  <c r="K150" i="3" s="1"/>
  <c r="A121" i="4"/>
  <c r="A191" i="4"/>
  <c r="A137" i="3"/>
  <c r="A138" i="3" s="1"/>
  <c r="A139" i="3" s="1"/>
  <c r="A140" i="3" s="1"/>
  <c r="A141" i="3" s="1"/>
  <c r="A142" i="3" s="1"/>
  <c r="A143" i="3" s="1"/>
  <c r="A144" i="3" s="1"/>
  <c r="A145" i="3" s="1"/>
  <c r="B134" i="3"/>
  <c r="C134" i="3" s="1"/>
  <c r="D134" i="3" s="1"/>
  <c r="E134" i="3" s="1"/>
  <c r="F134" i="3" s="1"/>
  <c r="G134" i="3" s="1"/>
  <c r="H134" i="3" s="1"/>
  <c r="I134" i="3" s="1"/>
  <c r="J134" i="3" s="1"/>
  <c r="K134" i="3" s="1"/>
  <c r="A171" i="3"/>
  <c r="A172" i="3" s="1"/>
  <c r="A173" i="3" s="1"/>
  <c r="A174" i="3" s="1"/>
  <c r="A175" i="3" s="1"/>
  <c r="A176" i="3" s="1"/>
  <c r="A177" i="3" s="1"/>
  <c r="A178" i="3" s="1"/>
  <c r="A179" i="3" s="1"/>
  <c r="B168" i="3"/>
  <c r="C168" i="3" s="1"/>
  <c r="D168" i="3" s="1"/>
  <c r="E168" i="3" s="1"/>
  <c r="F168" i="3" s="1"/>
  <c r="G168" i="3" s="1"/>
  <c r="H168" i="3" s="1"/>
  <c r="I168" i="3" s="1"/>
  <c r="J168" i="3" s="1"/>
  <c r="K168" i="3" s="1"/>
  <c r="A12" i="4"/>
  <c r="A68" i="3"/>
  <c r="A69" i="3" s="1"/>
  <c r="A70" i="3" s="1"/>
  <c r="A71" i="3" s="1"/>
  <c r="A72" i="3" s="1"/>
  <c r="A73" i="3" s="1"/>
  <c r="A74" i="3" s="1"/>
  <c r="A75" i="3" s="1"/>
  <c r="A76" i="3" s="1"/>
  <c r="A153" i="4"/>
  <c r="A211" i="4"/>
  <c r="A191" i="3"/>
  <c r="A192" i="3" s="1"/>
  <c r="A193" i="3" s="1"/>
  <c r="A194" i="3" s="1"/>
  <c r="A195" i="3" s="1"/>
  <c r="A196" i="3" s="1"/>
  <c r="A197" i="3" s="1"/>
  <c r="A198" i="3" s="1"/>
  <c r="A199" i="3" s="1"/>
  <c r="B188" i="3"/>
  <c r="C188" i="3" s="1"/>
  <c r="D188" i="3" s="1"/>
  <c r="E188" i="3" s="1"/>
  <c r="F188" i="3" s="1"/>
  <c r="G188" i="3" s="1"/>
  <c r="H188" i="3" s="1"/>
  <c r="I188" i="3" s="1"/>
  <c r="J188" i="3" s="1"/>
  <c r="K188" i="3" s="1"/>
  <c r="A29" i="4"/>
  <c r="A13" i="4" l="1"/>
  <c r="A212" i="4"/>
  <c r="A154" i="4"/>
  <c r="A192" i="4"/>
  <c r="A122" i="4"/>
  <c r="A69" i="4"/>
  <c r="A30" i="4"/>
  <c r="A172" i="4"/>
  <c r="A104" i="4"/>
  <c r="A48" i="4"/>
  <c r="A138" i="4"/>
  <c r="A87" i="4"/>
  <c r="A14" i="4" l="1"/>
  <c r="A88" i="4"/>
  <c r="A193" i="4"/>
  <c r="A123" i="4"/>
  <c r="A70" i="4"/>
  <c r="A173" i="4"/>
  <c r="A105" i="4"/>
  <c r="A49" i="4"/>
  <c r="A139" i="4"/>
  <c r="A31" i="4"/>
  <c r="A213" i="4"/>
  <c r="A155" i="4"/>
  <c r="A15" i="4" l="1"/>
  <c r="A194" i="4"/>
  <c r="A124" i="4"/>
  <c r="A214" i="4"/>
  <c r="A71" i="4"/>
  <c r="A174" i="4"/>
  <c r="A106" i="4"/>
  <c r="A32" i="4"/>
  <c r="A50" i="4"/>
  <c r="A89" i="4"/>
  <c r="A140" i="4"/>
  <c r="A156" i="4"/>
  <c r="A16" i="4" l="1"/>
  <c r="A72" i="4"/>
  <c r="A175" i="4"/>
  <c r="A107" i="4"/>
  <c r="A51" i="4"/>
  <c r="A141" i="4"/>
  <c r="A215" i="4"/>
  <c r="A157" i="4"/>
  <c r="A125" i="4"/>
  <c r="A90" i="4"/>
  <c r="A33" i="4"/>
  <c r="A195" i="4"/>
  <c r="A17" i="4" l="1"/>
  <c r="A176" i="4"/>
  <c r="A108" i="4"/>
  <c r="A126" i="4"/>
  <c r="A52" i="4"/>
  <c r="A142" i="4"/>
  <c r="A34" i="4"/>
  <c r="A196" i="4"/>
  <c r="A91" i="4"/>
  <c r="A73" i="4"/>
  <c r="A216" i="4"/>
  <c r="A158" i="4"/>
  <c r="A18" i="4" l="1"/>
  <c r="A53" i="4"/>
  <c r="A197" i="4"/>
  <c r="A143" i="4"/>
  <c r="A92" i="4"/>
  <c r="A35" i="4"/>
  <c r="A127" i="4"/>
  <c r="A74" i="4"/>
  <c r="A109" i="4"/>
  <c r="A217" i="4"/>
  <c r="A159" i="4"/>
  <c r="A177" i="4"/>
  <c r="A19" i="4" l="1"/>
  <c r="A144" i="4"/>
  <c r="A93" i="4"/>
  <c r="A36" i="4"/>
  <c r="A218" i="4"/>
  <c r="A160" i="4"/>
  <c r="A110" i="4"/>
  <c r="A198" i="4"/>
  <c r="A128" i="4"/>
  <c r="A75" i="4"/>
  <c r="A178" i="4"/>
  <c r="A54" i="4"/>
  <c r="A94" i="4" l="1"/>
  <c r="A37" i="4"/>
  <c r="A111" i="4"/>
  <c r="A219" i="4"/>
  <c r="A161" i="4"/>
  <c r="A199" i="4"/>
  <c r="A129" i="4"/>
  <c r="A76" i="4"/>
  <c r="A179" i="4"/>
  <c r="A55" i="4"/>
  <c r="A145" i="4"/>
</calcChain>
</file>

<file path=xl/sharedStrings.xml><?xml version="1.0" encoding="utf-8"?>
<sst xmlns="http://schemas.openxmlformats.org/spreadsheetml/2006/main" count="2322" uniqueCount="77">
  <si>
    <t>Although Schedule P Part D, Workers' Compensation, typically excludes Excess Workers' Compensation, Berkley Insurance Company has a permitted pratice that allows it to report Excess Workers' Compensation data in Part D.</t>
  </si>
  <si>
    <t xml:space="preserve">  FOR: PD0 Workers Compensation </t>
  </si>
  <si>
    <t> Premiums Earned</t>
  </si>
  <si>
    <t>Loss and Loss Expense Payments</t>
  </si>
  <si>
    <t>Loss Payments</t>
  </si>
  <si>
    <t>Defense and Cost Containment Payments</t>
  </si>
  <si>
    <t>Adjusting and Other Payments</t>
  </si>
  <si>
    <t>Direct and Assumed</t>
  </si>
  <si>
    <t>Ceded</t>
  </si>
  <si>
    <t>Net (1 - 2)</t>
  </si>
  <si>
    <t>Salvage and Subrogation Received</t>
  </si>
  <si>
    <t>Total Net Paid Cols (4 - 5 + 6 - 7 + 8 - 9)</t>
  </si>
  <si>
    <t>PRIOR....</t>
  </si>
  <si>
    <t>Totals</t>
  </si>
  <si>
    <t>XXX</t>
  </si>
  <si>
    <t>Losses Unpaid</t>
  </si>
  <si>
    <t>Defense and Cost Containment Unpaid</t>
  </si>
  <si>
    <t>Case Basis</t>
  </si>
  <si>
    <t>Bulk &amp; IBNR</t>
  </si>
  <si>
    <t>Adjusting and Other Unpaid</t>
  </si>
  <si>
    <t>Years in</t>
  </si>
  <si>
    <t>Which Premiums Were Earned and Losses Were Incurred</t>
  </si>
  <si>
    <t>Salvage and Subrogation Anticipated</t>
  </si>
  <si>
    <t>Total Net Losses and Expenses Unpaid</t>
  </si>
  <si>
    <t>Total Losses and Loss Expenses Incurred</t>
  </si>
  <si>
    <t>Loss and Loss Expense Percentage  (Incurred / Premiums Earned)</t>
  </si>
  <si>
    <t>Nontabular Discount</t>
  </si>
  <si>
    <t>Net Balance Sheet Reserves After Discount</t>
  </si>
  <si>
    <t>Net</t>
  </si>
  <si>
    <t>Loss</t>
  </si>
  <si>
    <t>Loss Expense</t>
  </si>
  <si>
    <t>Inter-Company Pooling Participation Percentage</t>
  </si>
  <si>
    <t>Loss Expenses Unpaid</t>
  </si>
  <si>
    <t>PART 2</t>
  </si>
  <si>
    <t>INCURRED NET LOSSES AND DEFENSE AND COST CONTAINMENT EXPENSES REPORTED AT YEAR END</t>
  </si>
  <si>
    <t>DEVELOPMENT</t>
  </si>
  <si>
    <t>One Year</t>
  </si>
  <si>
    <t>Two Year</t>
  </si>
  <si>
    <t>PART 3</t>
  </si>
  <si>
    <t>CUMULATIVE PAID NET LOSSES AND DEFENSE AND COST CONTAINMENT EXPENSES REPORTED AT YEAR END</t>
  </si>
  <si>
    <t>Years in Which Losses Were Incurred</t>
  </si>
  <si>
    <t>PART 4</t>
  </si>
  <si>
    <t>BULK AND IBNR RESERVES ON NET LOSSES AND DEFENSE AND COST CONTAINMENT EXPENSES REPORTED AT YEAR END</t>
  </si>
  <si>
    <t>PART 5</t>
  </si>
  <si>
    <t>SECTION 1</t>
  </si>
  <si>
    <t>Years in Which Premiums Were Earned and Losses Were Incurred</t>
  </si>
  <si>
    <t>CUMULATIVE NUMBER OF CLAIMS CLOSED WITH LOSS PAYMENT DIRECT AND ASSUMED AT YEAR END</t>
  </si>
  <si>
    <t>SECTION 2</t>
  </si>
  <si>
    <t>NUMBER OF CLAIMS OUTSTANDING DIRECT AND ASSUMED AT YEAR END</t>
  </si>
  <si>
    <t>SECTION 3</t>
  </si>
  <si>
    <t>CUMULATIVE NUMBER OF CLAIMS REPORTED DIRECT AND ASSUMED AT YEAR END</t>
  </si>
  <si>
    <t>PART 6</t>
  </si>
  <si>
    <t>CUMULATIVE PREMIUMS EARNED DIRECT AND ASSUMED AT YEAR END</t>
  </si>
  <si>
    <t>Current Year Premiums Earned</t>
  </si>
  <si>
    <t>PRIOR</t>
  </si>
  <si>
    <t>Earned</t>
  </si>
  <si>
    <t>Premiums</t>
  </si>
  <si>
    <t>(Sch P-Pt. 1)</t>
  </si>
  <si>
    <t>CUMULATIVE PREMIUMS EARNED CEDED AT YEAR END</t>
  </si>
  <si>
    <t>PART 6 - NET EARNED PREMIUM</t>
  </si>
  <si>
    <t>CUMULATIVE PREMIUMS EARNED NET AT YEAR END</t>
  </si>
  <si>
    <t>Total</t>
  </si>
  <si>
    <t>BSUMESs</t>
  </si>
  <si>
    <t>BSUMES Losses and Loss Expenses Incurred</t>
  </si>
  <si>
    <t>Number of Claims Reported Direct and Assumed</t>
  </si>
  <si>
    <t>Number of Claims Closed With Loss Payment</t>
  </si>
  <si>
    <t>Number of Claims Closed Without Loss Payment</t>
  </si>
  <si>
    <t>In order to facilitate analysis, we have provided separate Schedule P data for Excess Workers' Compensation, Restropectively Rated Workers' Compensation, and all other Workers' Compensation excluding Excess and Retro Rated business.</t>
  </si>
  <si>
    <t>ANNUAL STATEMENT FOR THE YEAR 2020 OF Berkley Insurance Company for Total Segment</t>
  </si>
  <si>
    <t>ANNUAL STATEMENT FOR THE YEAR 2020 OF Berkley Insurance Company for XS WC</t>
  </si>
  <si>
    <t>ANNUAL STATEMENT FOR THE YEAR 2020 OF Berkley Insurance Company for Retro Rated WC</t>
  </si>
  <si>
    <t>ANNUAL STATEMENT FOR THE YEAR 2020 OF Berkley Insurance Company Excluding XS WC and Retro Rated WC</t>
  </si>
  <si>
    <t>WORKERS COMPENSATION</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</si>
  <si>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have varying levels of maturity in their historical data.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</si>
  <si>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</si>
  <si>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Other Liability - Occurrence and Reinsurance - Nonporportional Assumed Liability, which should enable a more meaningful analysis.  These three lines of business are the most affected by the issue of data heterogeneity and demonstrate the sensitivity of reserve analysis to using appropriate data groupings.</t>
  </si>
  <si>
    <t xml:space="preserve">For retrospectively rated policies, there is an initial premium deposit collected at the policy inception and premiums are adjusted until all claims are closed. Changes in loss and loss adjustment expenses for prior years will be offset by additional or return premium. For this business, we have also included a breakout of Schedule P Part 6 which shows historical premium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</si>
</sst>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00"/>
    <numFmt numFmtId="167" formatCode="_(* #,##0.000_);_(* \(#,##0.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b/>
      <sz val="10"/>
      <color theme="1"/>
      <name val="Arial"/>
      <family val="2"/>
    </font>
    <font>
      <sz val="10"/>
      <color rgb="FF000000"/>
      <name val="Arial"/>
      <family val="2"/>
    </font>
    <font>
      <b/>
      <sz val="12"/>
      <name val="Calibri"/>
      <family val="2"/>
    </font>
    <font>
      <sz val="11"/>
      <name val="Calibri"/>
      <family val="2"/>
    </font>
    <font>
      <b/>
      <u val="singleAccounting"/>
      <sz val="11"/>
      <color theme="1"/>
      <name val="Calibri"/>
      <family val="2"/>
      <scheme val="minor"/>
    </font>
    <font>
      <u val="singleAccounting"/>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2">
    <border>
      <left/>
      <right/>
      <top/>
      <bottom/>
      <diagonal/>
    </border>
    <border>
      <left/>
      <right/>
      <top style="thick">
        <color rgb="FFFFFFFF"/>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FFFFFF"/>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FFFFFF"/>
      </left>
      <right/>
      <top/>
      <bottom style="thick">
        <color rgb="FFFFFFFF"/>
      </bottom>
      <diagonal/>
    </border>
    <border>
      <left/>
      <right/>
      <top/>
      <bottom style="thick">
        <color rgb="FFFFFFFF"/>
      </bottom>
      <diagonal/>
    </border>
    <border>
      <left/>
      <right/>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97">
    <xf numFmtId="0" fontId="0" fillId="0" borderId="0" xfId="0"/>
    <xf numFmtId="0" fontId="0" fillId="0" borderId="0" xfId="0" applyAlignment="1">
      <alignment wrapText="1"/>
    </xf>
    <xf numFmtId="0" fontId="3" fillId="2" borderId="1" xfId="0" applyFont="1" applyFill="1" applyBorder="1" applyAlignment="1">
      <alignment horizontal="centerContinuous" vertical="center"/>
    </xf>
    <xf numFmtId="0" fontId="4" fillId="0" borderId="0" xfId="0" applyFont="1" applyAlignment="1">
      <alignment horizontal="centerContinuous"/>
    </xf>
    <xf numFmtId="0" fontId="3" fillId="2" borderId="0" xfId="0" applyFont="1" applyFill="1" applyAlignment="1">
      <alignment horizontal="centerContinuous" vertical="center"/>
    </xf>
    <xf numFmtId="0" fontId="5" fillId="0" borderId="0" xfId="0" applyFont="1"/>
    <xf numFmtId="0" fontId="4" fillId="0" borderId="0" xfId="0" applyFont="1"/>
    <xf numFmtId="0" fontId="6"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8" xfId="1" applyNumberFormat="1" applyFont="1" applyFill="1" applyBorder="1" applyAlignment="1">
      <alignment vertical="center" wrapText="1"/>
    </xf>
    <xf numFmtId="164" fontId="6" fillId="2" borderId="9" xfId="1" applyNumberFormat="1" applyFont="1" applyFill="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vertical="center" wrapText="1"/>
    </xf>
    <xf numFmtId="164" fontId="6" fillId="2" borderId="10" xfId="1" applyNumberFormat="1" applyFont="1" applyFill="1" applyBorder="1" applyAlignment="1">
      <alignment vertical="center" wrapText="1"/>
    </xf>
    <xf numFmtId="0" fontId="6" fillId="2" borderId="11" xfId="0" applyFont="1" applyFill="1" applyBorder="1" applyAlignment="1">
      <alignment vertical="center" wrapText="1"/>
    </xf>
    <xf numFmtId="0" fontId="4" fillId="2" borderId="0" xfId="0" applyFont="1" applyFill="1"/>
    <xf numFmtId="0" fontId="4" fillId="2" borderId="0" xfId="0" applyFont="1" applyFill="1" applyBorder="1" applyAlignment="1">
      <alignment vertical="center"/>
    </xf>
    <xf numFmtId="0" fontId="6" fillId="2" borderId="12" xfId="0" applyFont="1" applyFill="1" applyBorder="1" applyAlignment="1">
      <alignment horizontal="left" wrapText="1"/>
    </xf>
    <xf numFmtId="0" fontId="6" fillId="2" borderId="12" xfId="0" applyFont="1" applyFill="1" applyBorder="1" applyAlignment="1">
      <alignment horizontal="center"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6" fillId="2" borderId="18" xfId="0" applyFont="1" applyFill="1" applyBorder="1" applyAlignment="1">
      <alignment horizontal="left" wrapText="1"/>
    </xf>
    <xf numFmtId="0" fontId="6" fillId="2" borderId="21" xfId="0" applyFont="1" applyFill="1" applyBorder="1" applyAlignment="1">
      <alignment horizontal="center" wrapText="1"/>
    </xf>
    <xf numFmtId="0" fontId="6" fillId="2" borderId="18" xfId="0" applyFont="1" applyFill="1" applyBorder="1" applyAlignment="1">
      <alignment horizontal="center"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4" fillId="2" borderId="11" xfId="0" applyFont="1" applyFill="1" applyBorder="1" applyAlignment="1">
      <alignment vertical="center"/>
    </xf>
    <xf numFmtId="0" fontId="4" fillId="2" borderId="0" xfId="0" applyFont="1" applyFill="1" applyAlignment="1">
      <alignment vertical="center"/>
    </xf>
    <xf numFmtId="165" fontId="6" fillId="2" borderId="9" xfId="2" applyNumberFormat="1" applyFont="1" applyFill="1" applyBorder="1" applyAlignment="1">
      <alignment vertical="center" wrapText="1"/>
    </xf>
    <xf numFmtId="0" fontId="4" fillId="2" borderId="24" xfId="0" applyFont="1" applyFill="1" applyBorder="1"/>
    <xf numFmtId="0" fontId="4" fillId="2" borderId="25" xfId="0" applyFont="1" applyFill="1" applyBorder="1"/>
    <xf numFmtId="0" fontId="6" fillId="2" borderId="17"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center" vertical="top" wrapText="1"/>
    </xf>
    <xf numFmtId="3" fontId="6" fillId="2" borderId="27" xfId="0" applyNumberFormat="1" applyFont="1" applyFill="1" applyBorder="1" applyAlignment="1">
      <alignment horizontal="right" wrapText="1"/>
    </xf>
    <xf numFmtId="0" fontId="6" fillId="2" borderId="27"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Alignment="1">
      <alignment horizontal="right" wrapText="1"/>
    </xf>
    <xf numFmtId="3" fontId="6" fillId="2" borderId="23" xfId="0" applyNumberFormat="1" applyFont="1" applyFill="1" applyBorder="1" applyAlignment="1">
      <alignment horizontal="right" wrapText="1"/>
    </xf>
    <xf numFmtId="0" fontId="7" fillId="0" borderId="0" xfId="3" applyFont="1" applyFill="1" applyBorder="1" applyAlignment="1">
      <alignment horizontal="centerContinuous"/>
    </xf>
    <xf numFmtId="0" fontId="8" fillId="0" borderId="0" xfId="3" applyFont="1" applyFill="1" applyBorder="1" applyAlignment="1">
      <alignment horizontal="centerContinuous"/>
    </xf>
    <xf numFmtId="0" fontId="8" fillId="0" borderId="3" xfId="3" applyFont="1" applyFill="1" applyBorder="1" applyAlignment="1">
      <alignment horizontal="centerContinuous"/>
    </xf>
    <xf numFmtId="0" fontId="8" fillId="0" borderId="4" xfId="3" applyFont="1" applyFill="1" applyBorder="1" applyAlignment="1">
      <alignment horizontal="centerContinuous"/>
    </xf>
    <xf numFmtId="0" fontId="8" fillId="0" borderId="5" xfId="3" applyFont="1" applyFill="1" applyBorder="1" applyAlignment="1">
      <alignment horizontal="centerContinuous"/>
    </xf>
    <xf numFmtId="0" fontId="8" fillId="0" borderId="2" xfId="3" applyFont="1" applyFill="1" applyBorder="1" applyAlignment="1">
      <alignment horizontal="center"/>
    </xf>
    <xf numFmtId="3" fontId="8" fillId="0" borderId="29" xfId="3" quotePrefix="1" applyNumberFormat="1" applyFont="1" applyFill="1" applyBorder="1" applyAlignment="1">
      <alignment horizontal="right"/>
    </xf>
    <xf numFmtId="3" fontId="4" fillId="0" borderId="0" xfId="0" applyNumberFormat="1" applyFont="1"/>
    <xf numFmtId="166" fontId="4" fillId="0" borderId="0" xfId="0" applyNumberFormat="1" applyFont="1"/>
    <xf numFmtId="164" fontId="9" fillId="3" borderId="0" xfId="0" applyNumberFormat="1" applyFont="1" applyFill="1" applyAlignment="1" applyProtection="1">
      <alignment horizontal="center"/>
    </xf>
    <xf numFmtId="3" fontId="8" fillId="0" borderId="30" xfId="3" quotePrefix="1" applyNumberFormat="1" applyFont="1" applyFill="1" applyBorder="1" applyAlignment="1">
      <alignment horizontal="right"/>
    </xf>
    <xf numFmtId="0" fontId="0" fillId="3" borderId="0" xfId="0" applyFill="1" applyAlignment="1" applyProtection="1">
      <alignment horizontal="center"/>
    </xf>
    <xf numFmtId="0" fontId="8" fillId="0" borderId="0" xfId="3" applyFont="1" applyFill="1" applyBorder="1" applyAlignment="1"/>
    <xf numFmtId="3" fontId="8" fillId="0" borderId="0" xfId="3" applyNumberFormat="1" applyFont="1" applyFill="1" applyBorder="1" applyAlignment="1"/>
    <xf numFmtId="166" fontId="0" fillId="3" borderId="0" xfId="0" applyNumberFormat="1" applyFill="1" applyAlignment="1" applyProtection="1">
      <alignment horizontal="center"/>
    </xf>
    <xf numFmtId="166" fontId="2" fillId="3" borderId="0" xfId="0" applyNumberFormat="1" applyFont="1" applyFill="1" applyAlignment="1" applyProtection="1">
      <alignment horizontal="center"/>
    </xf>
    <xf numFmtId="0" fontId="0" fillId="3" borderId="0" xfId="0" applyFill="1" applyAlignment="1" applyProtection="1">
      <alignment horizontal="left"/>
    </xf>
    <xf numFmtId="167" fontId="0" fillId="3" borderId="0" xfId="0" applyNumberFormat="1" applyFont="1" applyFill="1" applyAlignment="1" applyProtection="1">
      <alignment horizontal="center"/>
    </xf>
    <xf numFmtId="164" fontId="10" fillId="3" borderId="0" xfId="0" applyNumberFormat="1" applyFont="1" applyFill="1" applyAlignment="1" applyProtection="1">
      <alignment horizontal="center"/>
    </xf>
    <xf numFmtId="0" fontId="8" fillId="0" borderId="28" xfId="3" quotePrefix="1" applyNumberFormat="1" applyFont="1" applyFill="1" applyBorder="1" applyAlignment="1">
      <alignment horizontal="left" indent="2"/>
    </xf>
    <xf numFmtId="3" fontId="8" fillId="0" borderId="28" xfId="3" quotePrefix="1" applyNumberFormat="1" applyFont="1" applyFill="1" applyBorder="1" applyAlignment="1"/>
    <xf numFmtId="0" fontId="8" fillId="0" borderId="29" xfId="3" quotePrefix="1" applyNumberFormat="1" applyFont="1" applyFill="1" applyBorder="1" applyAlignment="1">
      <alignment horizontal="left" indent="2"/>
    </xf>
    <xf numFmtId="0" fontId="8" fillId="0" borderId="29" xfId="3" applyFont="1" applyFill="1" applyBorder="1" applyAlignment="1">
      <alignment horizontal="left" indent="2"/>
    </xf>
    <xf numFmtId="0" fontId="8" fillId="0" borderId="6" xfId="3" applyFont="1" applyFill="1" applyBorder="1" applyAlignment="1">
      <alignment horizontal="left" indent="2"/>
    </xf>
    <xf numFmtId="0" fontId="8" fillId="0" borderId="6" xfId="3" applyFont="1" applyFill="1" applyBorder="1" applyAlignment="1"/>
    <xf numFmtId="0" fontId="0" fillId="0" borderId="6" xfId="0" applyBorder="1"/>
    <xf numFmtId="37" fontId="8" fillId="0" borderId="6" xfId="3" applyNumberFormat="1" applyFont="1" applyFill="1" applyBorder="1" applyAlignment="1"/>
    <xf numFmtId="0" fontId="8" fillId="0" borderId="7" xfId="3" applyFont="1" applyFill="1" applyBorder="1" applyAlignment="1">
      <alignment horizontal="left" indent="2"/>
    </xf>
    <xf numFmtId="3" fontId="8" fillId="0" borderId="7" xfId="3" applyNumberFormat="1" applyFont="1" applyFill="1" applyBorder="1" applyAlignment="1"/>
    <xf numFmtId="3" fontId="8" fillId="0" borderId="7" xfId="3" applyNumberFormat="1" applyFont="1" applyFill="1" applyBorder="1" applyAlignment="1">
      <alignment horizontal="right"/>
    </xf>
    <xf numFmtId="0" fontId="6" fillId="2" borderId="10"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 xfId="0" applyFont="1" applyFill="1" applyBorder="1" applyAlignment="1">
      <alignment horizontal="center" vertical="center" wrapText="1"/>
    </xf>
    <xf numFmtId="0" fontId="8" fillId="0" borderId="2" xfId="3" applyFont="1" applyFill="1" applyBorder="1" applyAlignment="1">
      <alignment horizontal="center" wrapText="1"/>
    </xf>
    <xf numFmtId="0" fontId="8" fillId="0" borderId="6" xfId="3" applyFont="1" applyFill="1" applyBorder="1" applyAlignment="1">
      <alignment horizontal="center" wrapText="1"/>
    </xf>
    <xf numFmtId="0" fontId="8" fillId="0" borderId="28" xfId="3" applyFont="1" applyFill="1" applyBorder="1" applyAlignment="1">
      <alignment horizontal="center" wrapText="1"/>
    </xf>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3" fillId="2" borderId="26" xfId="0" applyFont="1" applyFill="1" applyBorder="1" applyAlignment="1">
      <alignment horizontal="center" wrapText="1"/>
    </xf>
    <xf numFmtId="0" fontId="4"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9" xfId="0" applyFont="1" applyFill="1" applyBorder="1" applyAlignment="1">
      <alignment horizontal="center" wrapText="1"/>
    </xf>
    <xf numFmtId="0" fontId="6" fillId="2" borderId="20" xfId="0" applyFont="1" applyFill="1" applyBorder="1" applyAlignment="1">
      <alignment horizontal="center" wrapText="1"/>
    </xf>
    <xf numFmtId="0" fontId="4" fillId="2" borderId="1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0" borderId="0" xfId="0" applyFont="1" applyAlignment="1">
      <alignment horizontal="center"/>
    </xf>
  </cellXfs>
  <cellStyles count="4">
    <cellStyle name="Comma" xfId="1" builtinId="3"/>
    <cellStyle name="Normal" xfId="0" builtinId="0"/>
    <cellStyle name="Normal 5" xfId="3"/>
    <cellStyle name="Percent" xfId="2" builtinId="5"/>
  </cellStyles>
  <dxfs count="3">
    <dxf>
      <border>
        <bottom style="dotted">
          <color indexed="64"/>
        </bottom>
      </border>
    </dxf>
    <dxf>
      <border>
        <bottom style="dotted">
          <color indexed="64"/>
        </bottom>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tuary/Share/ACTUARY/RESERVES/20184q/Schedule%20P/Boyle/Total%20STAT%20Schedule%20P%20Tool%20Q4%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P"/>
      <sheetName val="Total"/>
      <sheetName val="HO"/>
      <sheetName val="PP AL"/>
      <sheetName val="CA"/>
      <sheetName val="WC"/>
      <sheetName val="CMP PROP"/>
      <sheetName val="CMP LIAB"/>
      <sheetName val="CMP"/>
      <sheetName val="MM Occ PR"/>
      <sheetName val="MM Occ XS"/>
      <sheetName val="MM Occ"/>
      <sheetName val="MM CM PR"/>
      <sheetName val="MM CM XS"/>
      <sheetName val="MM CM"/>
      <sheetName val="SL"/>
      <sheetName val="OL Occ PR"/>
      <sheetName val="OL Occ XS"/>
      <sheetName val="PL Occ PR"/>
      <sheetName val="PL Occ XS"/>
      <sheetName val="OL Occ"/>
      <sheetName val="OL CM PR"/>
      <sheetName val="OL CM XS"/>
      <sheetName val="PL CM PR"/>
      <sheetName val="PL CM XS"/>
      <sheetName val="OL CM"/>
      <sheetName val="SP"/>
      <sheetName val="APD"/>
      <sheetName val="FI SUR"/>
      <sheetName val="OTH"/>
      <sheetName val="INT"/>
      <sheetName val="RE PROP"/>
      <sheetName val="RE LIAB"/>
      <sheetName val="RE FIN"/>
      <sheetName val="PROD Occ"/>
      <sheetName val="PROD CM"/>
      <sheetName val="FIN"/>
      <sheetName val="Margin"/>
      <sheetName val="LR and Dev"/>
      <sheetName val="Esspull pt1"/>
      <sheetName val="Esspull pt1 nr"/>
      <sheetName val="Esspull pt2-4 pri"/>
      <sheetName val="Esspull pt2-4"/>
      <sheetName val="Esspull pt2-4 nr"/>
      <sheetName val="Esspull ao"/>
      <sheetName val="Esspull pt5"/>
      <sheetName val="Esspull pt6"/>
      <sheetName val="Tables"/>
    </sheetNames>
    <sheetDataSet>
      <sheetData sheetId="0">
        <row r="21">
          <cell r="Q21">
            <v>-9087.3419508156821</v>
          </cell>
        </row>
      </sheetData>
      <sheetData sheetId="1"/>
      <sheetData sheetId="2"/>
      <sheetData sheetId="3"/>
      <sheetData sheetId="4"/>
      <sheetData sheetId="5">
        <row r="10">
          <cell r="E10">
            <v>69601935.650000095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K1" t="str">
            <v>Evaluation:</v>
          </cell>
          <cell r="L1">
            <v>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4"/>
  <sheetViews>
    <sheetView tabSelected="1" workbookViewId="0">
      <selection activeCell="A11" sqref="A11"/>
    </sheetView>
  </sheetViews>
  <sheetFormatPr defaultRowHeight="14.5" x14ac:dyDescent="0.35"/>
  <cols>
    <col min="1" max="1" width="100.81640625" customWidth="1"/>
  </cols>
  <sheetData>
    <row r="1" spans="1:1" x14ac:dyDescent="0.35">
      <c r="A1" s="96" t="s">
        <v>72</v>
      </c>
    </row>
    <row r="3" spans="1:1" ht="87" x14ac:dyDescent="0.35">
      <c r="A3" s="1" t="s">
        <v>73</v>
      </c>
    </row>
    <row r="5" spans="1:1" ht="43.5" x14ac:dyDescent="0.35">
      <c r="A5" s="1" t="s">
        <v>74</v>
      </c>
    </row>
    <row r="7" spans="1:1" ht="72.5" x14ac:dyDescent="0.35">
      <c r="A7" s="1" t="s">
        <v>75</v>
      </c>
    </row>
    <row r="9" spans="1:1" ht="29" x14ac:dyDescent="0.35">
      <c r="A9" s="1" t="s">
        <v>0</v>
      </c>
    </row>
    <row r="10" spans="1:1" x14ac:dyDescent="0.35">
      <c r="A10" s="1"/>
    </row>
    <row r="11" spans="1:1" ht="43.5" x14ac:dyDescent="0.35">
      <c r="A11" s="1" t="s">
        <v>67</v>
      </c>
    </row>
    <row r="12" spans="1:1" x14ac:dyDescent="0.35">
      <c r="A12" s="1"/>
    </row>
    <row r="13" spans="1:1" ht="58" x14ac:dyDescent="0.35">
      <c r="A13" s="1" t="s">
        <v>76</v>
      </c>
    </row>
    <row r="14" spans="1:1" x14ac:dyDescent="0.35">
      <c r="A14"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23"/>
  <sheetViews>
    <sheetView workbookViewId="0">
      <selection activeCell="A14" sqref="A14"/>
    </sheetView>
  </sheetViews>
  <sheetFormatPr defaultRowHeight="14.5" x14ac:dyDescent="0.35"/>
  <cols>
    <col min="1" max="13" width="11.81640625" customWidth="1"/>
  </cols>
  <sheetData>
    <row r="1" spans="1:13" ht="15" thickTop="1" x14ac:dyDescent="0.35">
      <c r="A1" s="2" t="s">
        <v>68</v>
      </c>
      <c r="B1" s="3"/>
      <c r="C1" s="2"/>
      <c r="D1" s="2"/>
      <c r="E1" s="2"/>
      <c r="F1" s="2"/>
      <c r="G1" s="2"/>
      <c r="H1" s="2"/>
      <c r="I1" s="2"/>
      <c r="J1" s="2"/>
      <c r="K1" s="2"/>
      <c r="L1" s="2"/>
      <c r="M1" s="2"/>
    </row>
    <row r="2" spans="1:13" x14ac:dyDescent="0.35">
      <c r="A2" s="4" t="s">
        <v>1</v>
      </c>
      <c r="B2" s="3"/>
      <c r="C2" s="4"/>
      <c r="D2" s="4"/>
      <c r="E2" s="4"/>
      <c r="F2" s="4"/>
      <c r="G2" s="4"/>
      <c r="H2" s="4"/>
      <c r="I2" s="4"/>
      <c r="J2" s="4"/>
      <c r="K2" s="4"/>
      <c r="L2" s="4"/>
      <c r="M2" s="4"/>
    </row>
    <row r="3" spans="1:13" x14ac:dyDescent="0.35">
      <c r="A3" s="5"/>
      <c r="B3" s="6"/>
      <c r="C3" s="6"/>
      <c r="D3" s="6"/>
      <c r="E3" s="6"/>
      <c r="F3" s="6"/>
      <c r="G3" s="6"/>
      <c r="H3" s="6"/>
      <c r="I3" s="6"/>
      <c r="J3" s="6"/>
      <c r="K3" s="6"/>
      <c r="L3" s="6"/>
      <c r="M3" s="6"/>
    </row>
    <row r="4" spans="1:13" ht="15" thickBot="1" x14ac:dyDescent="0.4">
      <c r="A4" s="6"/>
      <c r="B4" s="6"/>
      <c r="C4" s="6"/>
      <c r="D4" s="6"/>
      <c r="E4" s="6"/>
      <c r="F4" s="6"/>
      <c r="G4" s="6"/>
      <c r="H4" s="6"/>
      <c r="I4" s="6"/>
      <c r="J4" s="6"/>
      <c r="K4" s="6"/>
      <c r="L4" s="6"/>
      <c r="M4" s="6"/>
    </row>
    <row r="5" spans="1:13" ht="15" thickBot="1" x14ac:dyDescent="0.4">
      <c r="A5" s="7"/>
      <c r="B5" s="89" t="s">
        <v>2</v>
      </c>
      <c r="C5" s="90"/>
      <c r="D5" s="91"/>
      <c r="E5" s="89" t="s">
        <v>3</v>
      </c>
      <c r="F5" s="90"/>
      <c r="G5" s="90"/>
      <c r="H5" s="90"/>
      <c r="I5" s="90"/>
      <c r="J5" s="90"/>
      <c r="K5" s="90"/>
      <c r="L5" s="91"/>
      <c r="M5" s="6"/>
    </row>
    <row r="6" spans="1:13" ht="50" x14ac:dyDescent="0.35">
      <c r="A6" s="8"/>
      <c r="B6" s="9">
        <v>1</v>
      </c>
      <c r="C6" s="9">
        <v>2</v>
      </c>
      <c r="D6" s="9">
        <v>3</v>
      </c>
      <c r="E6" s="9" t="s">
        <v>4</v>
      </c>
      <c r="F6" s="9"/>
      <c r="G6" s="9" t="s">
        <v>5</v>
      </c>
      <c r="H6" s="9"/>
      <c r="I6" s="9" t="s">
        <v>6</v>
      </c>
      <c r="J6" s="9"/>
      <c r="K6" s="9">
        <v>10</v>
      </c>
      <c r="L6" s="9">
        <v>11</v>
      </c>
      <c r="M6" s="6"/>
    </row>
    <row r="7" spans="1:13" x14ac:dyDescent="0.35">
      <c r="A7" s="8"/>
      <c r="B7" s="9"/>
      <c r="C7" s="9"/>
      <c r="D7" s="9"/>
      <c r="E7" s="9">
        <v>4</v>
      </c>
      <c r="F7" s="9">
        <v>5</v>
      </c>
      <c r="G7" s="9">
        <v>6</v>
      </c>
      <c r="H7" s="9">
        <v>7</v>
      </c>
      <c r="I7" s="9">
        <v>8</v>
      </c>
      <c r="J7" s="9">
        <v>9</v>
      </c>
      <c r="K7" s="9"/>
      <c r="L7" s="9"/>
      <c r="M7" s="6"/>
    </row>
    <row r="8" spans="1:13" ht="50.5" thickBot="1" x14ac:dyDescent="0.4">
      <c r="A8" s="10"/>
      <c r="B8" s="11" t="s">
        <v>7</v>
      </c>
      <c r="C8" s="11" t="s">
        <v>8</v>
      </c>
      <c r="D8" s="11" t="s">
        <v>9</v>
      </c>
      <c r="E8" s="11" t="s">
        <v>7</v>
      </c>
      <c r="F8" s="11" t="s">
        <v>8</v>
      </c>
      <c r="G8" s="11" t="s">
        <v>7</v>
      </c>
      <c r="H8" s="11" t="s">
        <v>8</v>
      </c>
      <c r="I8" s="11" t="s">
        <v>7</v>
      </c>
      <c r="J8" s="11" t="s">
        <v>8</v>
      </c>
      <c r="K8" s="11" t="s">
        <v>10</v>
      </c>
      <c r="L8" s="11" t="s">
        <v>11</v>
      </c>
      <c r="M8" s="6"/>
    </row>
    <row r="9" spans="1:13" x14ac:dyDescent="0.35">
      <c r="A9" s="12" t="s">
        <v>12</v>
      </c>
      <c r="B9" s="13"/>
      <c r="C9" s="13"/>
      <c r="D9" s="13"/>
      <c r="E9" s="14">
        <v>66518</v>
      </c>
      <c r="F9" s="14">
        <v>9682</v>
      </c>
      <c r="G9" s="14">
        <v>3231</v>
      </c>
      <c r="H9" s="14">
        <v>4377</v>
      </c>
      <c r="I9" s="14">
        <v>3703</v>
      </c>
      <c r="J9" s="14">
        <v>241</v>
      </c>
      <c r="K9" s="14">
        <v>4076</v>
      </c>
      <c r="L9" s="14">
        <f>E9-F9+G9-H9+I9-J9</f>
        <v>59152</v>
      </c>
      <c r="M9" s="6"/>
    </row>
    <row r="10" spans="1:13" x14ac:dyDescent="0.35">
      <c r="A10" s="15">
        <v>2011</v>
      </c>
      <c r="B10" s="14">
        <v>916339</v>
      </c>
      <c r="C10" s="14">
        <v>141010</v>
      </c>
      <c r="D10" s="14">
        <f>B10-C10</f>
        <v>775329</v>
      </c>
      <c r="E10" s="14">
        <v>501798</v>
      </c>
      <c r="F10" s="14">
        <v>95128</v>
      </c>
      <c r="G10" s="14">
        <v>43718</v>
      </c>
      <c r="H10" s="14">
        <v>5272</v>
      </c>
      <c r="I10" s="14">
        <v>41369</v>
      </c>
      <c r="J10" s="14">
        <v>2264</v>
      </c>
      <c r="K10" s="14">
        <v>9858</v>
      </c>
      <c r="L10" s="14">
        <f t="shared" ref="L10:L19" si="0">E10-F10+G10-H10+I10-J10</f>
        <v>484221</v>
      </c>
      <c r="M10" s="6"/>
    </row>
    <row r="11" spans="1:13" x14ac:dyDescent="0.35">
      <c r="A11" s="15">
        <f>A10+1</f>
        <v>2012</v>
      </c>
      <c r="B11" s="14">
        <v>1044126</v>
      </c>
      <c r="C11" s="14">
        <v>198598</v>
      </c>
      <c r="D11" s="14">
        <f t="shared" ref="D11:D19" si="1">B11-C11</f>
        <v>845528</v>
      </c>
      <c r="E11" s="14">
        <v>514174</v>
      </c>
      <c r="F11" s="14">
        <v>98503</v>
      </c>
      <c r="G11" s="14">
        <v>50088</v>
      </c>
      <c r="H11" s="14">
        <v>5979</v>
      </c>
      <c r="I11" s="14">
        <v>43166</v>
      </c>
      <c r="J11" s="14">
        <v>3280</v>
      </c>
      <c r="K11" s="14">
        <v>8399</v>
      </c>
      <c r="L11" s="14">
        <f t="shared" si="0"/>
        <v>499666</v>
      </c>
      <c r="M11" s="6"/>
    </row>
    <row r="12" spans="1:13" x14ac:dyDescent="0.35">
      <c r="A12" s="15">
        <f t="shared" ref="A12:A19" si="2">A11+1</f>
        <v>2013</v>
      </c>
      <c r="B12" s="14">
        <v>1253550</v>
      </c>
      <c r="C12" s="14">
        <v>241509</v>
      </c>
      <c r="D12" s="14">
        <f t="shared" si="1"/>
        <v>1012041</v>
      </c>
      <c r="E12" s="14">
        <v>546172</v>
      </c>
      <c r="F12" s="14">
        <v>131546</v>
      </c>
      <c r="G12" s="14">
        <v>55925</v>
      </c>
      <c r="H12" s="14">
        <v>9286</v>
      </c>
      <c r="I12" s="14">
        <v>43491</v>
      </c>
      <c r="J12" s="14">
        <v>3181</v>
      </c>
      <c r="K12" s="14">
        <v>11695</v>
      </c>
      <c r="L12" s="14">
        <f t="shared" si="0"/>
        <v>501575</v>
      </c>
      <c r="M12" s="6"/>
    </row>
    <row r="13" spans="1:13" x14ac:dyDescent="0.35">
      <c r="A13" s="15">
        <f t="shared" si="2"/>
        <v>2014</v>
      </c>
      <c r="B13" s="14">
        <v>1421759</v>
      </c>
      <c r="C13" s="14">
        <v>260959</v>
      </c>
      <c r="D13" s="14">
        <f t="shared" si="1"/>
        <v>1160800</v>
      </c>
      <c r="E13" s="14">
        <v>572821</v>
      </c>
      <c r="F13" s="14">
        <v>113238</v>
      </c>
      <c r="G13" s="14">
        <v>58442</v>
      </c>
      <c r="H13" s="14">
        <v>9654</v>
      </c>
      <c r="I13" s="14">
        <v>50415</v>
      </c>
      <c r="J13" s="14">
        <v>3076</v>
      </c>
      <c r="K13" s="14">
        <v>16798</v>
      </c>
      <c r="L13" s="14">
        <f t="shared" si="0"/>
        <v>555710</v>
      </c>
      <c r="M13" s="6"/>
    </row>
    <row r="14" spans="1:13" x14ac:dyDescent="0.35">
      <c r="A14" s="15">
        <f t="shared" si="2"/>
        <v>2015</v>
      </c>
      <c r="B14" s="14">
        <v>1542011</v>
      </c>
      <c r="C14" s="14">
        <v>269056</v>
      </c>
      <c r="D14" s="14">
        <f t="shared" si="1"/>
        <v>1272955</v>
      </c>
      <c r="E14" s="14">
        <v>565085</v>
      </c>
      <c r="F14" s="14">
        <v>115474</v>
      </c>
      <c r="G14" s="14">
        <v>60568</v>
      </c>
      <c r="H14" s="14">
        <v>11098</v>
      </c>
      <c r="I14" s="14">
        <v>53882</v>
      </c>
      <c r="J14" s="14">
        <v>3089</v>
      </c>
      <c r="K14" s="14">
        <v>15630</v>
      </c>
      <c r="L14" s="14">
        <f t="shared" si="0"/>
        <v>549874</v>
      </c>
      <c r="M14" s="6"/>
    </row>
    <row r="15" spans="1:13" x14ac:dyDescent="0.35">
      <c r="A15" s="15">
        <f t="shared" si="2"/>
        <v>2016</v>
      </c>
      <c r="B15" s="14">
        <v>1652743</v>
      </c>
      <c r="C15" s="14">
        <v>298496</v>
      </c>
      <c r="D15" s="14">
        <f t="shared" si="1"/>
        <v>1354247</v>
      </c>
      <c r="E15" s="14">
        <v>573083</v>
      </c>
      <c r="F15" s="14">
        <v>120737</v>
      </c>
      <c r="G15" s="14">
        <v>62069</v>
      </c>
      <c r="H15" s="14">
        <v>12540</v>
      </c>
      <c r="I15" s="14">
        <v>55539</v>
      </c>
      <c r="J15" s="14">
        <v>1191</v>
      </c>
      <c r="K15" s="14">
        <v>13300</v>
      </c>
      <c r="L15" s="14">
        <f t="shared" si="0"/>
        <v>556223</v>
      </c>
      <c r="M15" s="6"/>
    </row>
    <row r="16" spans="1:13" x14ac:dyDescent="0.35">
      <c r="A16" s="15">
        <f t="shared" si="2"/>
        <v>2017</v>
      </c>
      <c r="B16" s="14">
        <v>1647888</v>
      </c>
      <c r="C16" s="14">
        <v>228869</v>
      </c>
      <c r="D16" s="14">
        <f t="shared" si="1"/>
        <v>1419019</v>
      </c>
      <c r="E16" s="14">
        <v>543829</v>
      </c>
      <c r="F16" s="14">
        <v>100825</v>
      </c>
      <c r="G16" s="14">
        <v>59725</v>
      </c>
      <c r="H16" s="14">
        <v>10803</v>
      </c>
      <c r="I16" s="14">
        <v>62267</v>
      </c>
      <c r="J16" s="14">
        <v>6127</v>
      </c>
      <c r="K16" s="14">
        <v>7775</v>
      </c>
      <c r="L16" s="14">
        <f t="shared" si="0"/>
        <v>548066</v>
      </c>
      <c r="M16" s="6"/>
    </row>
    <row r="17" spans="1:13" x14ac:dyDescent="0.35">
      <c r="A17" s="15">
        <f t="shared" si="2"/>
        <v>2018</v>
      </c>
      <c r="B17" s="14">
        <v>1599621</v>
      </c>
      <c r="C17" s="14">
        <v>158322</v>
      </c>
      <c r="D17" s="14">
        <f t="shared" si="1"/>
        <v>1441299</v>
      </c>
      <c r="E17" s="14">
        <v>481329</v>
      </c>
      <c r="F17" s="14">
        <v>64215</v>
      </c>
      <c r="G17" s="14">
        <v>54873</v>
      </c>
      <c r="H17" s="14">
        <v>8363</v>
      </c>
      <c r="I17" s="14">
        <v>59963</v>
      </c>
      <c r="J17" s="14">
        <v>5289</v>
      </c>
      <c r="K17" s="14">
        <v>4472</v>
      </c>
      <c r="L17" s="14">
        <f t="shared" si="0"/>
        <v>518298</v>
      </c>
      <c r="M17" s="6"/>
    </row>
    <row r="18" spans="1:13" x14ac:dyDescent="0.35">
      <c r="A18" s="15">
        <f t="shared" si="2"/>
        <v>2019</v>
      </c>
      <c r="B18" s="14">
        <v>1518855</v>
      </c>
      <c r="C18" s="14">
        <v>91353</v>
      </c>
      <c r="D18" s="14">
        <f t="shared" si="1"/>
        <v>1427502</v>
      </c>
      <c r="E18" s="14">
        <v>342566</v>
      </c>
      <c r="F18" s="14">
        <v>22423</v>
      </c>
      <c r="G18" s="14">
        <v>40658</v>
      </c>
      <c r="H18" s="14">
        <v>3979</v>
      </c>
      <c r="I18" s="14">
        <v>54810</v>
      </c>
      <c r="J18" s="14">
        <v>3140</v>
      </c>
      <c r="K18" s="14">
        <v>1662</v>
      </c>
      <c r="L18" s="14">
        <f t="shared" si="0"/>
        <v>408492</v>
      </c>
      <c r="M18" s="6"/>
    </row>
    <row r="19" spans="1:13" x14ac:dyDescent="0.35">
      <c r="A19" s="15">
        <f t="shared" si="2"/>
        <v>2020</v>
      </c>
      <c r="B19" s="14">
        <v>1329602</v>
      </c>
      <c r="C19" s="14">
        <v>52782</v>
      </c>
      <c r="D19" s="14">
        <f t="shared" si="1"/>
        <v>1276820</v>
      </c>
      <c r="E19" s="14">
        <v>136613</v>
      </c>
      <c r="F19" s="14">
        <v>3513</v>
      </c>
      <c r="G19" s="14">
        <v>13049</v>
      </c>
      <c r="H19" s="14">
        <v>726</v>
      </c>
      <c r="I19" s="14">
        <v>32450</v>
      </c>
      <c r="J19" s="14">
        <v>472</v>
      </c>
      <c r="K19" s="14">
        <v>271</v>
      </c>
      <c r="L19" s="14">
        <f t="shared" si="0"/>
        <v>177401</v>
      </c>
      <c r="M19" s="6"/>
    </row>
    <row r="20" spans="1:13" ht="15" thickBot="1" x14ac:dyDescent="0.4">
      <c r="A20" s="16" t="s">
        <v>13</v>
      </c>
      <c r="B20" s="17" t="s">
        <v>14</v>
      </c>
      <c r="C20" s="17" t="s">
        <v>14</v>
      </c>
      <c r="D20" s="17" t="s">
        <v>14</v>
      </c>
      <c r="E20" s="14">
        <f>SUM(E9:E19)</f>
        <v>4843988</v>
      </c>
      <c r="F20" s="14">
        <f t="shared" ref="F20:L20" si="3">SUM(F9:F19)</f>
        <v>875284</v>
      </c>
      <c r="G20" s="14">
        <f t="shared" si="3"/>
        <v>502346</v>
      </c>
      <c r="H20" s="14">
        <f t="shared" si="3"/>
        <v>82077</v>
      </c>
      <c r="I20" s="14">
        <f t="shared" si="3"/>
        <v>501055</v>
      </c>
      <c r="J20" s="14">
        <f t="shared" si="3"/>
        <v>31350</v>
      </c>
      <c r="K20" s="14">
        <f t="shared" si="3"/>
        <v>93936</v>
      </c>
      <c r="L20" s="14">
        <f t="shared" si="3"/>
        <v>4858678</v>
      </c>
      <c r="M20" s="6"/>
    </row>
    <row r="21" spans="1:13" x14ac:dyDescent="0.35">
      <c r="A21" s="18"/>
      <c r="B21" s="19"/>
      <c r="C21" s="19"/>
      <c r="D21" s="19"/>
      <c r="E21" s="19"/>
      <c r="F21" s="19"/>
      <c r="G21" s="19"/>
      <c r="H21" s="19"/>
      <c r="I21" s="19"/>
      <c r="J21" s="19"/>
      <c r="K21" s="19"/>
      <c r="L21" s="19"/>
      <c r="M21" s="19"/>
    </row>
    <row r="22" spans="1:13" ht="15" thickBot="1" x14ac:dyDescent="0.4">
      <c r="A22" s="20"/>
      <c r="B22" s="20"/>
      <c r="C22" s="20"/>
      <c r="D22" s="20"/>
      <c r="E22" s="20"/>
      <c r="F22" s="20"/>
      <c r="G22" s="20"/>
      <c r="H22" s="20"/>
      <c r="I22" s="20"/>
      <c r="J22" s="20"/>
      <c r="K22" s="20"/>
      <c r="L22" s="20"/>
      <c r="M22" s="20"/>
    </row>
    <row r="23" spans="1:13" ht="15" thickBot="1" x14ac:dyDescent="0.4">
      <c r="A23" s="21"/>
      <c r="B23" s="82" t="s">
        <v>15</v>
      </c>
      <c r="C23" s="83"/>
      <c r="D23" s="83"/>
      <c r="E23" s="84"/>
      <c r="F23" s="82" t="s">
        <v>16</v>
      </c>
      <c r="G23" s="83"/>
      <c r="H23" s="83"/>
      <c r="I23" s="84"/>
      <c r="J23" s="22"/>
      <c r="K23" s="23"/>
      <c r="L23" s="22">
        <v>23</v>
      </c>
      <c r="M23" s="24">
        <v>24</v>
      </c>
    </row>
    <row r="24" spans="1:13" ht="15" thickBot="1" x14ac:dyDescent="0.4">
      <c r="A24" s="25"/>
      <c r="B24" s="82" t="s">
        <v>17</v>
      </c>
      <c r="C24" s="84"/>
      <c r="D24" s="82" t="s">
        <v>18</v>
      </c>
      <c r="E24" s="84"/>
      <c r="F24" s="82" t="s">
        <v>17</v>
      </c>
      <c r="G24" s="84"/>
      <c r="H24" s="82" t="s">
        <v>18</v>
      </c>
      <c r="I24" s="84"/>
      <c r="J24" s="92" t="s">
        <v>19</v>
      </c>
      <c r="K24" s="93"/>
      <c r="L24" s="26"/>
      <c r="M24" s="26"/>
    </row>
    <row r="25" spans="1:13" x14ac:dyDescent="0.35">
      <c r="A25" s="27" t="s">
        <v>20</v>
      </c>
      <c r="B25" s="26">
        <v>13</v>
      </c>
      <c r="C25" s="26">
        <v>14</v>
      </c>
      <c r="D25" s="26">
        <v>15</v>
      </c>
      <c r="E25" s="26">
        <v>16</v>
      </c>
      <c r="F25" s="26">
        <v>17</v>
      </c>
      <c r="G25" s="26">
        <v>18</v>
      </c>
      <c r="H25" s="26">
        <v>19</v>
      </c>
      <c r="I25" s="26">
        <v>20</v>
      </c>
      <c r="J25" s="26">
        <v>21</v>
      </c>
      <c r="K25" s="26">
        <v>22</v>
      </c>
      <c r="L25" s="26"/>
      <c r="M25" s="26"/>
    </row>
    <row r="26" spans="1:13" ht="76.5" thickBot="1" x14ac:dyDescent="0.4">
      <c r="A26" s="28" t="s">
        <v>21</v>
      </c>
      <c r="B26" s="28" t="s">
        <v>7</v>
      </c>
      <c r="C26" s="28" t="s">
        <v>8</v>
      </c>
      <c r="D26" s="28" t="s">
        <v>7</v>
      </c>
      <c r="E26" s="28" t="s">
        <v>8</v>
      </c>
      <c r="F26" s="28" t="s">
        <v>7</v>
      </c>
      <c r="G26" s="28" t="s">
        <v>8</v>
      </c>
      <c r="H26" s="28" t="s">
        <v>7</v>
      </c>
      <c r="I26" s="28" t="s">
        <v>8</v>
      </c>
      <c r="J26" s="28" t="s">
        <v>7</v>
      </c>
      <c r="K26" s="28" t="s">
        <v>8</v>
      </c>
      <c r="L26" s="28" t="s">
        <v>22</v>
      </c>
      <c r="M26" s="28" t="s">
        <v>23</v>
      </c>
    </row>
    <row r="27" spans="1:13" x14ac:dyDescent="0.35">
      <c r="A27" s="12" t="s">
        <v>12</v>
      </c>
      <c r="B27" s="14">
        <v>764110</v>
      </c>
      <c r="C27" s="14">
        <v>94180</v>
      </c>
      <c r="D27" s="14">
        <v>195593</v>
      </c>
      <c r="E27" s="14">
        <v>31044</v>
      </c>
      <c r="F27" s="14">
        <v>9735</v>
      </c>
      <c r="G27" s="14">
        <v>993</v>
      </c>
      <c r="H27" s="14">
        <v>6007</v>
      </c>
      <c r="I27" s="14">
        <v>243</v>
      </c>
      <c r="J27" s="14">
        <v>34748</v>
      </c>
      <c r="K27" s="14">
        <v>24</v>
      </c>
      <c r="L27" s="14">
        <v>2327</v>
      </c>
      <c r="M27" s="14">
        <f>B27-C27+D27-E27+F27-G27+H27-I27+J27-K27</f>
        <v>883709</v>
      </c>
    </row>
    <row r="28" spans="1:13" x14ac:dyDescent="0.35">
      <c r="A28" s="15">
        <f>A10</f>
        <v>2011</v>
      </c>
      <c r="B28" s="14">
        <v>49675</v>
      </c>
      <c r="C28" s="14">
        <v>4202</v>
      </c>
      <c r="D28" s="14">
        <v>24336</v>
      </c>
      <c r="E28" s="14">
        <v>4649</v>
      </c>
      <c r="F28" s="14">
        <v>1377</v>
      </c>
      <c r="G28" s="14">
        <v>64</v>
      </c>
      <c r="H28" s="14">
        <v>1829</v>
      </c>
      <c r="I28" s="14">
        <v>49</v>
      </c>
      <c r="J28" s="14">
        <v>2620</v>
      </c>
      <c r="K28" s="14">
        <v>8.369999999999999E-3</v>
      </c>
      <c r="L28" s="14">
        <v>190</v>
      </c>
      <c r="M28" s="14">
        <f t="shared" ref="M28:M37" si="4">B28-C28+D28-E28+F28-G28+H28-I28+J28-K28</f>
        <v>70872.991630000004</v>
      </c>
    </row>
    <row r="29" spans="1:13" x14ac:dyDescent="0.35">
      <c r="A29" s="15">
        <f t="shared" ref="A29:A37" si="5">A11</f>
        <v>2012</v>
      </c>
      <c r="B29" s="14">
        <v>53126</v>
      </c>
      <c r="C29" s="14">
        <v>1205</v>
      </c>
      <c r="D29" s="14">
        <v>28354</v>
      </c>
      <c r="E29" s="14">
        <v>6514</v>
      </c>
      <c r="F29" s="14">
        <v>1511</v>
      </c>
      <c r="G29" s="14">
        <v>32</v>
      </c>
      <c r="H29" s="14">
        <v>2704</v>
      </c>
      <c r="I29" s="14">
        <v>80</v>
      </c>
      <c r="J29" s="14">
        <v>2794</v>
      </c>
      <c r="K29" s="14">
        <v>0</v>
      </c>
      <c r="L29" s="14">
        <v>616</v>
      </c>
      <c r="M29" s="14">
        <f t="shared" si="4"/>
        <v>80658</v>
      </c>
    </row>
    <row r="30" spans="1:13" x14ac:dyDescent="0.35">
      <c r="A30" s="15">
        <f t="shared" si="5"/>
        <v>2013</v>
      </c>
      <c r="B30" s="14">
        <v>38724</v>
      </c>
      <c r="C30" s="14">
        <v>2208</v>
      </c>
      <c r="D30" s="14">
        <v>35866</v>
      </c>
      <c r="E30" s="14">
        <v>9214</v>
      </c>
      <c r="F30" s="14">
        <v>2224</v>
      </c>
      <c r="G30" s="14">
        <v>56</v>
      </c>
      <c r="H30" s="14">
        <v>3485</v>
      </c>
      <c r="I30" s="14">
        <v>137</v>
      </c>
      <c r="J30" s="14">
        <v>3069</v>
      </c>
      <c r="K30" s="14">
        <v>0</v>
      </c>
      <c r="L30" s="14">
        <v>486</v>
      </c>
      <c r="M30" s="14">
        <f t="shared" si="4"/>
        <v>71753</v>
      </c>
    </row>
    <row r="31" spans="1:13" x14ac:dyDescent="0.35">
      <c r="A31" s="15">
        <f t="shared" si="5"/>
        <v>2014</v>
      </c>
      <c r="B31" s="14">
        <v>50820</v>
      </c>
      <c r="C31" s="14">
        <v>6288</v>
      </c>
      <c r="D31" s="14">
        <v>51823</v>
      </c>
      <c r="E31" s="14">
        <v>11418</v>
      </c>
      <c r="F31" s="14">
        <v>3129</v>
      </c>
      <c r="G31" s="14">
        <v>225</v>
      </c>
      <c r="H31" s="14">
        <v>5370</v>
      </c>
      <c r="I31" s="14">
        <v>179</v>
      </c>
      <c r="J31" s="14">
        <v>3848</v>
      </c>
      <c r="K31" s="14">
        <v>0</v>
      </c>
      <c r="L31" s="14">
        <v>1008</v>
      </c>
      <c r="M31" s="14">
        <f t="shared" si="4"/>
        <v>96880</v>
      </c>
    </row>
    <row r="32" spans="1:13" x14ac:dyDescent="0.35">
      <c r="A32" s="15">
        <f t="shared" si="5"/>
        <v>2015</v>
      </c>
      <c r="B32" s="14">
        <v>58083</v>
      </c>
      <c r="C32" s="14">
        <v>6869</v>
      </c>
      <c r="D32" s="14">
        <v>65805</v>
      </c>
      <c r="E32" s="14">
        <v>12695</v>
      </c>
      <c r="F32" s="14">
        <v>4106</v>
      </c>
      <c r="G32" s="14">
        <v>45</v>
      </c>
      <c r="H32" s="14">
        <v>7453</v>
      </c>
      <c r="I32" s="14">
        <v>128</v>
      </c>
      <c r="J32" s="14">
        <v>4775</v>
      </c>
      <c r="K32" s="14">
        <v>0</v>
      </c>
      <c r="L32" s="14">
        <v>1066</v>
      </c>
      <c r="M32" s="14">
        <f t="shared" si="4"/>
        <v>120485</v>
      </c>
    </row>
    <row r="33" spans="1:13" x14ac:dyDescent="0.35">
      <c r="A33" s="15">
        <f t="shared" si="5"/>
        <v>2016</v>
      </c>
      <c r="B33" s="14">
        <v>103166</v>
      </c>
      <c r="C33" s="14">
        <v>11075</v>
      </c>
      <c r="D33" s="14">
        <v>69424</v>
      </c>
      <c r="E33" s="14">
        <v>17357</v>
      </c>
      <c r="F33" s="14">
        <v>5334</v>
      </c>
      <c r="G33" s="14">
        <v>49</v>
      </c>
      <c r="H33" s="14">
        <v>10505</v>
      </c>
      <c r="I33" s="14">
        <v>75</v>
      </c>
      <c r="J33" s="14">
        <v>6697</v>
      </c>
      <c r="K33" s="14">
        <v>0</v>
      </c>
      <c r="L33" s="14">
        <v>1463</v>
      </c>
      <c r="M33" s="14">
        <f t="shared" si="4"/>
        <v>166570</v>
      </c>
    </row>
    <row r="34" spans="1:13" x14ac:dyDescent="0.35">
      <c r="A34" s="15">
        <f t="shared" si="5"/>
        <v>2017</v>
      </c>
      <c r="B34" s="14">
        <v>108527</v>
      </c>
      <c r="C34" s="14">
        <v>12002</v>
      </c>
      <c r="D34" s="14">
        <v>83105</v>
      </c>
      <c r="E34" s="14">
        <v>15984</v>
      </c>
      <c r="F34" s="14">
        <v>8819</v>
      </c>
      <c r="G34" s="14">
        <v>157</v>
      </c>
      <c r="H34" s="14">
        <v>11983</v>
      </c>
      <c r="I34" s="14">
        <v>120</v>
      </c>
      <c r="J34" s="14">
        <v>8825</v>
      </c>
      <c r="K34" s="14">
        <v>0</v>
      </c>
      <c r="L34" s="14">
        <v>2928</v>
      </c>
      <c r="M34" s="14">
        <f t="shared" si="4"/>
        <v>192996</v>
      </c>
    </row>
    <row r="35" spans="1:13" x14ac:dyDescent="0.35">
      <c r="A35" s="15">
        <f t="shared" si="5"/>
        <v>2018</v>
      </c>
      <c r="B35" s="14">
        <v>150720</v>
      </c>
      <c r="C35" s="14">
        <v>15868</v>
      </c>
      <c r="D35" s="14">
        <v>94468</v>
      </c>
      <c r="E35" s="14">
        <v>12813</v>
      </c>
      <c r="F35" s="14">
        <v>14763</v>
      </c>
      <c r="G35" s="14">
        <v>460</v>
      </c>
      <c r="H35" s="14">
        <v>15919</v>
      </c>
      <c r="I35" s="14">
        <v>200</v>
      </c>
      <c r="J35" s="14">
        <v>11725</v>
      </c>
      <c r="K35" s="14">
        <v>0</v>
      </c>
      <c r="L35" s="14">
        <v>3755</v>
      </c>
      <c r="M35" s="14">
        <f t="shared" si="4"/>
        <v>258254</v>
      </c>
    </row>
    <row r="36" spans="1:13" x14ac:dyDescent="0.35">
      <c r="A36" s="15">
        <f t="shared" si="5"/>
        <v>2019</v>
      </c>
      <c r="B36" s="14">
        <v>192262</v>
      </c>
      <c r="C36" s="14">
        <v>10853</v>
      </c>
      <c r="D36" s="14">
        <v>142457</v>
      </c>
      <c r="E36" s="14">
        <v>7648</v>
      </c>
      <c r="F36" s="14">
        <v>23459</v>
      </c>
      <c r="G36" s="14">
        <v>428</v>
      </c>
      <c r="H36" s="14">
        <v>23361</v>
      </c>
      <c r="I36" s="14">
        <v>105</v>
      </c>
      <c r="J36" s="14">
        <v>16808</v>
      </c>
      <c r="K36" s="14">
        <v>0</v>
      </c>
      <c r="L36" s="14">
        <v>3957</v>
      </c>
      <c r="M36" s="14">
        <f t="shared" si="4"/>
        <v>379313</v>
      </c>
    </row>
    <row r="37" spans="1:13" ht="15" thickBot="1" x14ac:dyDescent="0.4">
      <c r="A37" s="15">
        <f t="shared" si="5"/>
        <v>2020</v>
      </c>
      <c r="B37" s="14">
        <v>234526</v>
      </c>
      <c r="C37" s="14">
        <v>12583</v>
      </c>
      <c r="D37" s="14">
        <v>305779</v>
      </c>
      <c r="E37" s="14">
        <v>8386</v>
      </c>
      <c r="F37" s="14">
        <v>28001</v>
      </c>
      <c r="G37" s="14">
        <v>561</v>
      </c>
      <c r="H37" s="14">
        <v>39866</v>
      </c>
      <c r="I37" s="14">
        <v>0</v>
      </c>
      <c r="J37" s="14">
        <v>31194</v>
      </c>
      <c r="K37" s="14">
        <v>0</v>
      </c>
      <c r="L37" s="14">
        <v>4324</v>
      </c>
      <c r="M37" s="14">
        <f t="shared" si="4"/>
        <v>617836</v>
      </c>
    </row>
    <row r="38" spans="1:13" ht="15" thickBot="1" x14ac:dyDescent="0.4">
      <c r="A38" s="29" t="s">
        <v>13</v>
      </c>
      <c r="B38" s="14">
        <f t="shared" ref="B38:M38" si="6">SUM(B27:B37)</f>
        <v>1803739</v>
      </c>
      <c r="C38" s="14">
        <f t="shared" si="6"/>
        <v>177333</v>
      </c>
      <c r="D38" s="14">
        <f t="shared" si="6"/>
        <v>1097010</v>
      </c>
      <c r="E38" s="14">
        <f t="shared" si="6"/>
        <v>137722</v>
      </c>
      <c r="F38" s="14">
        <f t="shared" si="6"/>
        <v>102458</v>
      </c>
      <c r="G38" s="14">
        <f t="shared" si="6"/>
        <v>3070</v>
      </c>
      <c r="H38" s="14">
        <f t="shared" si="6"/>
        <v>128482</v>
      </c>
      <c r="I38" s="14">
        <f t="shared" si="6"/>
        <v>1316</v>
      </c>
      <c r="J38" s="14">
        <f t="shared" si="6"/>
        <v>127103</v>
      </c>
      <c r="K38" s="14">
        <f t="shared" si="6"/>
        <v>24.008369999999999</v>
      </c>
      <c r="L38" s="14">
        <f t="shared" si="6"/>
        <v>22120</v>
      </c>
      <c r="M38" s="14">
        <f t="shared" si="6"/>
        <v>2939326.9916300001</v>
      </c>
    </row>
    <row r="39" spans="1:13" x14ac:dyDescent="0.35">
      <c r="A39" s="30"/>
      <c r="B39" s="31"/>
      <c r="C39" s="31"/>
      <c r="D39" s="31"/>
      <c r="E39" s="31"/>
      <c r="F39" s="31"/>
      <c r="G39" s="31"/>
      <c r="H39" s="31"/>
      <c r="I39" s="31"/>
      <c r="J39" s="31"/>
      <c r="K39" s="31"/>
      <c r="L39" s="31"/>
      <c r="M39" s="31"/>
    </row>
    <row r="40" spans="1:13" ht="15" thickBot="1" x14ac:dyDescent="0.4">
      <c r="A40" s="30"/>
      <c r="B40" s="31"/>
      <c r="C40" s="31"/>
      <c r="D40" s="31"/>
      <c r="E40" s="31"/>
      <c r="F40" s="31"/>
      <c r="G40" s="31"/>
      <c r="H40" s="31"/>
      <c r="I40" s="31"/>
      <c r="J40" s="31"/>
      <c r="K40" s="31"/>
      <c r="L40" s="31"/>
      <c r="M40" s="31"/>
    </row>
    <row r="41" spans="1:13" ht="15" thickBot="1" x14ac:dyDescent="0.4">
      <c r="A41" s="21"/>
      <c r="B41" s="82" t="s">
        <v>24</v>
      </c>
      <c r="C41" s="83"/>
      <c r="D41" s="84"/>
      <c r="E41" s="82" t="s">
        <v>25</v>
      </c>
      <c r="F41" s="83"/>
      <c r="G41" s="84"/>
      <c r="H41" s="82" t="s">
        <v>26</v>
      </c>
      <c r="I41" s="84"/>
      <c r="J41" s="22">
        <v>34</v>
      </c>
      <c r="K41" s="85" t="s">
        <v>27</v>
      </c>
      <c r="L41" s="86"/>
      <c r="M41" s="19"/>
    </row>
    <row r="42" spans="1:13" x14ac:dyDescent="0.35">
      <c r="A42" s="25"/>
      <c r="B42" s="24">
        <v>26</v>
      </c>
      <c r="C42" s="24">
        <v>27</v>
      </c>
      <c r="D42" s="24">
        <v>28</v>
      </c>
      <c r="E42" s="24">
        <v>29</v>
      </c>
      <c r="F42" s="24">
        <v>30</v>
      </c>
      <c r="G42" s="24">
        <v>31</v>
      </c>
      <c r="H42" s="24">
        <v>32</v>
      </c>
      <c r="I42" s="24">
        <v>33</v>
      </c>
      <c r="J42" s="26"/>
      <c r="K42" s="26">
        <v>35</v>
      </c>
      <c r="L42" s="26">
        <v>36</v>
      </c>
      <c r="M42" s="19"/>
    </row>
    <row r="43" spans="1:13" x14ac:dyDescent="0.35">
      <c r="A43" s="27" t="s">
        <v>20</v>
      </c>
      <c r="B43" s="26"/>
      <c r="C43" s="26"/>
      <c r="D43" s="26"/>
      <c r="E43" s="26"/>
      <c r="F43" s="26"/>
      <c r="G43" s="26"/>
      <c r="H43" s="26"/>
      <c r="I43" s="26"/>
      <c r="J43" s="26"/>
      <c r="K43" s="26"/>
      <c r="L43" s="26"/>
      <c r="M43" s="19"/>
    </row>
    <row r="44" spans="1:13" ht="76.5" thickBot="1" x14ac:dyDescent="0.4">
      <c r="A44" s="28" t="s">
        <v>21</v>
      </c>
      <c r="B44" s="28" t="s">
        <v>7</v>
      </c>
      <c r="C44" s="28" t="s">
        <v>8</v>
      </c>
      <c r="D44" s="28" t="s">
        <v>28</v>
      </c>
      <c r="E44" s="28" t="s">
        <v>7</v>
      </c>
      <c r="F44" s="28" t="s">
        <v>8</v>
      </c>
      <c r="G44" s="28" t="s">
        <v>28</v>
      </c>
      <c r="H44" s="28" t="s">
        <v>29</v>
      </c>
      <c r="I44" s="28" t="s">
        <v>30</v>
      </c>
      <c r="J44" s="28" t="s">
        <v>31</v>
      </c>
      <c r="K44" s="28" t="s">
        <v>15</v>
      </c>
      <c r="L44" s="28" t="s">
        <v>32</v>
      </c>
      <c r="M44" s="19"/>
    </row>
    <row r="45" spans="1:13" x14ac:dyDescent="0.35">
      <c r="A45" s="12" t="s">
        <v>12</v>
      </c>
      <c r="B45" s="13" t="s">
        <v>14</v>
      </c>
      <c r="C45" s="13" t="s">
        <v>14</v>
      </c>
      <c r="D45" s="13" t="s">
        <v>14</v>
      </c>
      <c r="E45" s="13" t="s">
        <v>14</v>
      </c>
      <c r="F45" s="13" t="s">
        <v>14</v>
      </c>
      <c r="G45" s="13" t="s">
        <v>14</v>
      </c>
      <c r="H45" s="14">
        <v>92144</v>
      </c>
      <c r="I45" s="14">
        <v>0</v>
      </c>
      <c r="J45" s="13" t="s">
        <v>14</v>
      </c>
      <c r="K45" s="14">
        <f>B27-C27+D27-E27-H45</f>
        <v>742335</v>
      </c>
      <c r="L45" s="14">
        <f>F27-G27+H27-I27+J27-K27-I45</f>
        <v>49230</v>
      </c>
      <c r="M45" s="19"/>
    </row>
    <row r="46" spans="1:13" x14ac:dyDescent="0.35">
      <c r="A46" s="15">
        <f>A10</f>
        <v>2011</v>
      </c>
      <c r="B46" s="14">
        <f>E10+G10+I10+B28+D28+F28+H28+J28</f>
        <v>666722</v>
      </c>
      <c r="C46" s="14">
        <f t="shared" ref="C46:C55" si="7">F10+H10+J10+C28+E28+G28+I28+K28</f>
        <v>111628.00837</v>
      </c>
      <c r="D46" s="14">
        <f>B46-C46</f>
        <v>555093.99163000006</v>
      </c>
      <c r="E46" s="32">
        <f>B46/B10</f>
        <v>0.72759317239580545</v>
      </c>
      <c r="F46" s="32">
        <f t="shared" ref="F46:G46" si="8">C46/C10</f>
        <v>0.7916318585206723</v>
      </c>
      <c r="G46" s="32">
        <f t="shared" si="8"/>
        <v>0.7159463809943909</v>
      </c>
      <c r="H46" s="14">
        <v>7182</v>
      </c>
      <c r="I46" s="14">
        <v>0</v>
      </c>
      <c r="J46" s="14"/>
      <c r="K46" s="14">
        <f t="shared" ref="K46:K55" si="9">B28-C28+D28-E28-H46</f>
        <v>57978</v>
      </c>
      <c r="L46" s="14">
        <f t="shared" ref="L46:L55" si="10">F28-G28+H28-I28+J28-K28-I46</f>
        <v>5712.9916300000004</v>
      </c>
      <c r="M46" s="19"/>
    </row>
    <row r="47" spans="1:13" x14ac:dyDescent="0.35">
      <c r="A47" s="15">
        <f t="shared" ref="A47:A55" si="11">A11</f>
        <v>2012</v>
      </c>
      <c r="B47" s="14">
        <f t="shared" ref="B47:B55" si="12">E11+G11+I11+B29+D29+F29+H29+J29</f>
        <v>695917</v>
      </c>
      <c r="C47" s="14">
        <f t="shared" si="7"/>
        <v>115593</v>
      </c>
      <c r="D47" s="14">
        <f t="shared" ref="D47:D55" si="13">B47-C47</f>
        <v>580324</v>
      </c>
      <c r="E47" s="32">
        <f t="shared" ref="E47:G47" si="14">B47/B11</f>
        <v>0.66650672428423385</v>
      </c>
      <c r="F47" s="32">
        <f t="shared" si="14"/>
        <v>0.58204513640620748</v>
      </c>
      <c r="G47" s="32">
        <f t="shared" si="14"/>
        <v>0.68634510033966944</v>
      </c>
      <c r="H47" s="14">
        <v>8120</v>
      </c>
      <c r="I47" s="14">
        <v>0</v>
      </c>
      <c r="J47" s="14"/>
      <c r="K47" s="14">
        <f t="shared" si="9"/>
        <v>65641</v>
      </c>
      <c r="L47" s="14">
        <f t="shared" si="10"/>
        <v>6897</v>
      </c>
      <c r="M47" s="19"/>
    </row>
    <row r="48" spans="1:13" x14ac:dyDescent="0.35">
      <c r="A48" s="15">
        <f t="shared" si="11"/>
        <v>2013</v>
      </c>
      <c r="B48" s="14">
        <f t="shared" si="12"/>
        <v>728956</v>
      </c>
      <c r="C48" s="14">
        <f t="shared" si="7"/>
        <v>155628</v>
      </c>
      <c r="D48" s="14">
        <f t="shared" si="13"/>
        <v>573328</v>
      </c>
      <c r="E48" s="32">
        <f t="shared" ref="E48:G48" si="15">B48/B12</f>
        <v>0.5815133022216904</v>
      </c>
      <c r="F48" s="32">
        <f t="shared" si="15"/>
        <v>0.6443983454032769</v>
      </c>
      <c r="G48" s="32">
        <f t="shared" si="15"/>
        <v>0.56650669291066269</v>
      </c>
      <c r="H48" s="14">
        <v>3015</v>
      </c>
      <c r="I48" s="14">
        <v>0</v>
      </c>
      <c r="J48" s="14"/>
      <c r="K48" s="14">
        <f t="shared" si="9"/>
        <v>60153</v>
      </c>
      <c r="L48" s="14">
        <f t="shared" si="10"/>
        <v>8585</v>
      </c>
      <c r="M48" s="19"/>
    </row>
    <row r="49" spans="1:13" x14ac:dyDescent="0.35">
      <c r="A49" s="15">
        <f t="shared" si="11"/>
        <v>2014</v>
      </c>
      <c r="B49" s="14">
        <f t="shared" si="12"/>
        <v>796668</v>
      </c>
      <c r="C49" s="14">
        <f t="shared" si="7"/>
        <v>144078</v>
      </c>
      <c r="D49" s="14">
        <f t="shared" si="13"/>
        <v>652590</v>
      </c>
      <c r="E49" s="32">
        <f t="shared" ref="E49:G49" si="16">B49/B13</f>
        <v>0.56033969188870969</v>
      </c>
      <c r="F49" s="32">
        <f t="shared" si="16"/>
        <v>0.55210971838488043</v>
      </c>
      <c r="G49" s="32">
        <f t="shared" si="16"/>
        <v>0.56218986905582358</v>
      </c>
      <c r="H49" s="14">
        <v>4172</v>
      </c>
      <c r="I49" s="14">
        <v>0</v>
      </c>
      <c r="J49" s="14"/>
      <c r="K49" s="14">
        <f t="shared" si="9"/>
        <v>80765</v>
      </c>
      <c r="L49" s="14">
        <f t="shared" si="10"/>
        <v>11943</v>
      </c>
      <c r="M49" s="19"/>
    </row>
    <row r="50" spans="1:13" x14ac:dyDescent="0.35">
      <c r="A50" s="15">
        <f t="shared" si="11"/>
        <v>2015</v>
      </c>
      <c r="B50" s="14">
        <f t="shared" si="12"/>
        <v>819757</v>
      </c>
      <c r="C50" s="14">
        <f t="shared" si="7"/>
        <v>149398</v>
      </c>
      <c r="D50" s="14">
        <f t="shared" si="13"/>
        <v>670359</v>
      </c>
      <c r="E50" s="32">
        <f t="shared" ref="E50:G50" si="17">B50/B14</f>
        <v>0.53161553322252564</v>
      </c>
      <c r="F50" s="32">
        <f t="shared" si="17"/>
        <v>0.55526730494766885</v>
      </c>
      <c r="G50" s="32">
        <f t="shared" si="17"/>
        <v>0.52661641613411314</v>
      </c>
      <c r="H50" s="14">
        <v>4508</v>
      </c>
      <c r="I50" s="14">
        <v>0</v>
      </c>
      <c r="J50" s="14"/>
      <c r="K50" s="14">
        <f t="shared" si="9"/>
        <v>99816</v>
      </c>
      <c r="L50" s="14">
        <f t="shared" si="10"/>
        <v>16161</v>
      </c>
      <c r="M50" s="19"/>
    </row>
    <row r="51" spans="1:13" x14ac:dyDescent="0.35">
      <c r="A51" s="15">
        <f t="shared" si="11"/>
        <v>2016</v>
      </c>
      <c r="B51" s="14">
        <f t="shared" si="12"/>
        <v>885817</v>
      </c>
      <c r="C51" s="14">
        <f t="shared" si="7"/>
        <v>163024</v>
      </c>
      <c r="D51" s="14">
        <f t="shared" si="13"/>
        <v>722793</v>
      </c>
      <c r="E51" s="32">
        <f t="shared" ref="E51:G51" si="18">B51/B15</f>
        <v>0.53596778204475837</v>
      </c>
      <c r="F51" s="32">
        <f t="shared" si="18"/>
        <v>0.54615137221269294</v>
      </c>
      <c r="G51" s="32">
        <f t="shared" si="18"/>
        <v>0.53372316866864022</v>
      </c>
      <c r="H51" s="14">
        <v>9526</v>
      </c>
      <c r="I51" s="14">
        <v>0</v>
      </c>
      <c r="J51" s="14"/>
      <c r="K51" s="14">
        <f t="shared" si="9"/>
        <v>134632</v>
      </c>
      <c r="L51" s="14">
        <f t="shared" si="10"/>
        <v>22412</v>
      </c>
      <c r="M51" s="19"/>
    </row>
    <row r="52" spans="1:13" x14ac:dyDescent="0.35">
      <c r="A52" s="15">
        <f t="shared" si="11"/>
        <v>2017</v>
      </c>
      <c r="B52" s="14">
        <f t="shared" si="12"/>
        <v>887080</v>
      </c>
      <c r="C52" s="14">
        <f t="shared" si="7"/>
        <v>146018</v>
      </c>
      <c r="D52" s="14">
        <f t="shared" si="13"/>
        <v>741062</v>
      </c>
      <c r="E52" s="32">
        <f t="shared" ref="E52:G52" si="19">B52/B16</f>
        <v>0.538313283427029</v>
      </c>
      <c r="F52" s="32">
        <f t="shared" si="19"/>
        <v>0.63799815615046163</v>
      </c>
      <c r="G52" s="32">
        <f t="shared" si="19"/>
        <v>0.52223543166088682</v>
      </c>
      <c r="H52" s="14">
        <v>5831</v>
      </c>
      <c r="I52" s="14">
        <v>0</v>
      </c>
      <c r="J52" s="14"/>
      <c r="K52" s="14">
        <f t="shared" si="9"/>
        <v>157815</v>
      </c>
      <c r="L52" s="14">
        <f t="shared" si="10"/>
        <v>29350</v>
      </c>
      <c r="M52" s="19"/>
    </row>
    <row r="53" spans="1:13" x14ac:dyDescent="0.35">
      <c r="A53" s="15">
        <f t="shared" si="11"/>
        <v>2018</v>
      </c>
      <c r="B53" s="14">
        <f t="shared" si="12"/>
        <v>883760</v>
      </c>
      <c r="C53" s="14">
        <f t="shared" si="7"/>
        <v>107208</v>
      </c>
      <c r="D53" s="14">
        <f t="shared" si="13"/>
        <v>776552</v>
      </c>
      <c r="E53" s="32">
        <f t="shared" ref="E53:G53" si="20">B53/B17</f>
        <v>0.55248086890582204</v>
      </c>
      <c r="F53" s="32">
        <f t="shared" si="20"/>
        <v>0.67715162769545612</v>
      </c>
      <c r="G53" s="32">
        <f t="shared" si="20"/>
        <v>0.53878619217802826</v>
      </c>
      <c r="H53" s="14">
        <v>6362</v>
      </c>
      <c r="I53" s="14">
        <v>0</v>
      </c>
      <c r="J53" s="14"/>
      <c r="K53" s="14">
        <f t="shared" si="9"/>
        <v>210145</v>
      </c>
      <c r="L53" s="14">
        <f t="shared" si="10"/>
        <v>41747</v>
      </c>
      <c r="M53" s="19"/>
    </row>
    <row r="54" spans="1:13" x14ac:dyDescent="0.35">
      <c r="A54" s="15">
        <f t="shared" si="11"/>
        <v>2019</v>
      </c>
      <c r="B54" s="14">
        <f t="shared" si="12"/>
        <v>836381</v>
      </c>
      <c r="C54" s="14">
        <f t="shared" si="7"/>
        <v>48576</v>
      </c>
      <c r="D54" s="14">
        <f t="shared" si="13"/>
        <v>787805</v>
      </c>
      <c r="E54" s="32">
        <f t="shared" ref="E54:G54" si="21">B54/B18</f>
        <v>0.5506654683956006</v>
      </c>
      <c r="F54" s="32">
        <f t="shared" si="21"/>
        <v>0.53173951594364721</v>
      </c>
      <c r="G54" s="32">
        <f t="shared" si="21"/>
        <v>0.55187663484884786</v>
      </c>
      <c r="H54" s="14">
        <v>7411</v>
      </c>
      <c r="I54" s="14">
        <v>0</v>
      </c>
      <c r="J54" s="14"/>
      <c r="K54" s="14">
        <f t="shared" si="9"/>
        <v>308807</v>
      </c>
      <c r="L54" s="14">
        <f t="shared" si="10"/>
        <v>63095</v>
      </c>
      <c r="M54" s="19"/>
    </row>
    <row r="55" spans="1:13" ht="15" thickBot="1" x14ac:dyDescent="0.4">
      <c r="A55" s="15">
        <f t="shared" si="11"/>
        <v>2020</v>
      </c>
      <c r="B55" s="14">
        <f t="shared" si="12"/>
        <v>821478</v>
      </c>
      <c r="C55" s="14">
        <f t="shared" si="7"/>
        <v>26241</v>
      </c>
      <c r="D55" s="14">
        <f t="shared" si="13"/>
        <v>795237</v>
      </c>
      <c r="E55" s="32">
        <f t="shared" ref="E55:G55" si="22">B55/B19</f>
        <v>0.61783751829494837</v>
      </c>
      <c r="F55" s="32">
        <f t="shared" si="22"/>
        <v>0.49715812208707516</v>
      </c>
      <c r="G55" s="32">
        <f t="shared" si="22"/>
        <v>0.62282624019047317</v>
      </c>
      <c r="H55" s="14">
        <v>8290</v>
      </c>
      <c r="I55" s="14">
        <v>0</v>
      </c>
      <c r="J55" s="14"/>
      <c r="K55" s="14">
        <f t="shared" si="9"/>
        <v>511046</v>
      </c>
      <c r="L55" s="14">
        <f t="shared" si="10"/>
        <v>98500</v>
      </c>
      <c r="M55" s="19"/>
    </row>
    <row r="56" spans="1:13" ht="15" thickBot="1" x14ac:dyDescent="0.4">
      <c r="A56" s="29" t="s">
        <v>13</v>
      </c>
      <c r="B56" s="17" t="s">
        <v>14</v>
      </c>
      <c r="C56" s="17" t="s">
        <v>14</v>
      </c>
      <c r="D56" s="17" t="s">
        <v>14</v>
      </c>
      <c r="E56" s="17" t="s">
        <v>14</v>
      </c>
      <c r="F56" s="17" t="s">
        <v>14</v>
      </c>
      <c r="G56" s="17" t="s">
        <v>14</v>
      </c>
      <c r="H56" s="14">
        <f t="shared" ref="H56:I56" si="23">SUM(H45:H55)</f>
        <v>156561</v>
      </c>
      <c r="I56" s="14">
        <f t="shared" si="23"/>
        <v>0</v>
      </c>
      <c r="J56" s="17" t="s">
        <v>14</v>
      </c>
      <c r="K56" s="14">
        <f t="shared" ref="K56:L56" si="24">SUM(K45:K55)</f>
        <v>2429133</v>
      </c>
      <c r="L56" s="14">
        <f t="shared" si="24"/>
        <v>353632.99163</v>
      </c>
      <c r="M56" s="19"/>
    </row>
    <row r="57" spans="1:13" ht="15" thickBot="1" x14ac:dyDescent="0.4">
      <c r="A57" s="33"/>
      <c r="B57" s="34"/>
      <c r="C57" s="34"/>
      <c r="D57" s="34"/>
      <c r="E57" s="34"/>
      <c r="F57" s="34"/>
      <c r="G57" s="34"/>
      <c r="H57" s="34"/>
      <c r="I57" s="34"/>
      <c r="J57" s="34"/>
      <c r="K57" s="34"/>
      <c r="L57" s="34"/>
      <c r="M57" s="34"/>
    </row>
    <row r="58" spans="1:13" ht="15" thickTop="1" x14ac:dyDescent="0.35">
      <c r="A58" s="6"/>
      <c r="B58" s="6"/>
      <c r="C58" s="6"/>
      <c r="D58" s="6"/>
      <c r="E58" s="6"/>
      <c r="F58" s="6"/>
      <c r="G58" s="6"/>
      <c r="H58" s="6"/>
      <c r="I58" s="6"/>
      <c r="J58" s="6"/>
      <c r="K58" s="6"/>
      <c r="L58" s="6"/>
      <c r="M58" s="6"/>
    </row>
    <row r="59" spans="1:13" ht="15" thickBot="1" x14ac:dyDescent="0.4">
      <c r="A59" s="6"/>
      <c r="B59" s="6"/>
      <c r="C59" s="6"/>
      <c r="D59" s="6"/>
      <c r="E59" s="6"/>
      <c r="F59" s="6"/>
      <c r="G59" s="6"/>
      <c r="H59" s="6"/>
      <c r="I59" s="6"/>
      <c r="J59" s="6"/>
      <c r="K59" s="6"/>
      <c r="L59" s="6"/>
      <c r="M59" s="6"/>
    </row>
    <row r="60" spans="1:13" ht="15" thickTop="1" x14ac:dyDescent="0.35">
      <c r="A60" s="2" t="str">
        <f>$A$1</f>
        <v>ANNUAL STATEMENT FOR THE YEAR 2020 OF Berkley Insurance Company for Total Segment</v>
      </c>
      <c r="B60" s="3"/>
      <c r="C60" s="2"/>
      <c r="D60" s="2"/>
      <c r="E60" s="2"/>
      <c r="F60" s="2"/>
      <c r="G60" s="2"/>
      <c r="H60" s="2"/>
      <c r="I60" s="2"/>
      <c r="J60" s="2"/>
      <c r="K60" s="2"/>
      <c r="L60" s="2"/>
      <c r="M60" s="2"/>
    </row>
    <row r="61" spans="1:13" x14ac:dyDescent="0.35">
      <c r="A61" s="4" t="s">
        <v>1</v>
      </c>
      <c r="B61" s="3"/>
      <c r="C61" s="4"/>
      <c r="D61" s="4"/>
      <c r="E61" s="4"/>
      <c r="F61" s="4"/>
      <c r="G61" s="4"/>
      <c r="H61" s="4"/>
      <c r="I61" s="4"/>
      <c r="J61" s="4"/>
      <c r="K61" s="4"/>
      <c r="L61" s="4"/>
      <c r="M61" s="4"/>
    </row>
    <row r="62" spans="1:13" ht="15" thickBot="1" x14ac:dyDescent="0.4">
      <c r="A62" s="87" t="s">
        <v>33</v>
      </c>
      <c r="B62" s="87"/>
      <c r="C62" s="87"/>
      <c r="D62" s="87"/>
      <c r="E62" s="87"/>
      <c r="F62" s="87"/>
      <c r="G62" s="87"/>
      <c r="H62" s="87"/>
      <c r="I62" s="87"/>
      <c r="J62" s="87"/>
      <c r="K62" s="87"/>
      <c r="L62" s="87"/>
      <c r="M62" s="87"/>
    </row>
    <row r="63" spans="1:13" ht="15" thickBot="1" x14ac:dyDescent="0.4">
      <c r="A63" s="35"/>
      <c r="B63" s="82" t="s">
        <v>34</v>
      </c>
      <c r="C63" s="83"/>
      <c r="D63" s="83"/>
      <c r="E63" s="83"/>
      <c r="F63" s="83"/>
      <c r="G63" s="83"/>
      <c r="H63" s="83"/>
      <c r="I63" s="83"/>
      <c r="J63" s="83"/>
      <c r="K63" s="84"/>
      <c r="L63" s="82" t="s">
        <v>35</v>
      </c>
      <c r="M63" s="84"/>
    </row>
    <row r="64" spans="1:13" x14ac:dyDescent="0.35">
      <c r="A64" s="36"/>
      <c r="B64" s="24">
        <v>1</v>
      </c>
      <c r="C64" s="24">
        <v>2</v>
      </c>
      <c r="D64" s="24">
        <v>3</v>
      </c>
      <c r="E64" s="24">
        <v>4</v>
      </c>
      <c r="F64" s="24">
        <v>5</v>
      </c>
      <c r="G64" s="24">
        <v>6</v>
      </c>
      <c r="H64" s="24">
        <v>7</v>
      </c>
      <c r="I64" s="24">
        <v>8</v>
      </c>
      <c r="J64" s="24">
        <v>9</v>
      </c>
      <c r="K64" s="24">
        <v>10</v>
      </c>
      <c r="L64" s="26">
        <v>11</v>
      </c>
      <c r="M64" s="26">
        <v>12</v>
      </c>
    </row>
    <row r="65" spans="1:13" ht="15" thickBot="1" x14ac:dyDescent="0.4">
      <c r="A65" s="37"/>
      <c r="B65" s="28">
        <f>A67</f>
        <v>2011</v>
      </c>
      <c r="C65" s="28">
        <f>B65+1</f>
        <v>2012</v>
      </c>
      <c r="D65" s="28">
        <f t="shared" ref="D65:K65" si="25">C65+1</f>
        <v>2013</v>
      </c>
      <c r="E65" s="28">
        <f t="shared" si="25"/>
        <v>2014</v>
      </c>
      <c r="F65" s="28">
        <f t="shared" si="25"/>
        <v>2015</v>
      </c>
      <c r="G65" s="28">
        <f t="shared" si="25"/>
        <v>2016</v>
      </c>
      <c r="H65" s="28">
        <f t="shared" si="25"/>
        <v>2017</v>
      </c>
      <c r="I65" s="28">
        <f t="shared" si="25"/>
        <v>2018</v>
      </c>
      <c r="J65" s="28">
        <f t="shared" si="25"/>
        <v>2019</v>
      </c>
      <c r="K65" s="28">
        <f t="shared" si="25"/>
        <v>2020</v>
      </c>
      <c r="L65" s="28" t="s">
        <v>36</v>
      </c>
      <c r="M65" s="28" t="s">
        <v>37</v>
      </c>
    </row>
    <row r="66" spans="1:13" ht="15" thickBot="1" x14ac:dyDescent="0.4">
      <c r="A66" s="12" t="s">
        <v>12</v>
      </c>
      <c r="B66" s="38">
        <v>2254711</v>
      </c>
      <c r="C66" s="38">
        <v>2263691</v>
      </c>
      <c r="D66" s="38">
        <v>2263238</v>
      </c>
      <c r="E66" s="38">
        <v>2209396</v>
      </c>
      <c r="F66" s="38">
        <v>2177046</v>
      </c>
      <c r="G66" s="38">
        <v>2114461</v>
      </c>
      <c r="H66" s="38">
        <v>2080198</v>
      </c>
      <c r="I66" s="38">
        <v>2070977</v>
      </c>
      <c r="J66" s="38">
        <v>2053200</v>
      </c>
      <c r="K66" s="38">
        <v>2002809</v>
      </c>
      <c r="L66" s="38">
        <f>K66-J66</f>
        <v>-50391</v>
      </c>
      <c r="M66" s="38">
        <f>K66-I66</f>
        <v>-68168</v>
      </c>
    </row>
    <row r="67" spans="1:13" ht="15" thickBot="1" x14ac:dyDescent="0.4">
      <c r="A67" s="15">
        <f>A10</f>
        <v>2011</v>
      </c>
      <c r="B67" s="38">
        <v>523799.67705000006</v>
      </c>
      <c r="C67" s="38">
        <v>517681.35391999997</v>
      </c>
      <c r="D67" s="38">
        <v>526397.6473999999</v>
      </c>
      <c r="E67" s="38">
        <v>530275.93778000015</v>
      </c>
      <c r="F67" s="38">
        <v>533186.82158999995</v>
      </c>
      <c r="G67" s="38">
        <v>532872.15336999996</v>
      </c>
      <c r="H67" s="38">
        <v>529504.95120999997</v>
      </c>
      <c r="I67" s="38">
        <v>521338.88786999998</v>
      </c>
      <c r="J67" s="38">
        <v>521412.95918000006</v>
      </c>
      <c r="K67" s="38">
        <v>517411</v>
      </c>
      <c r="L67" s="38">
        <f t="shared" ref="L67:L75" si="26">K67-J67</f>
        <v>-4001.9591800000635</v>
      </c>
      <c r="M67" s="38">
        <f t="shared" ref="M67:M74" si="27">K67-I67</f>
        <v>-3927.8878699999768</v>
      </c>
    </row>
    <row r="68" spans="1:13" ht="15" thickBot="1" x14ac:dyDescent="0.4">
      <c r="A68" s="15">
        <f t="shared" ref="A68:A76" si="28">A11</f>
        <v>2012</v>
      </c>
      <c r="B68" s="39" t="s">
        <v>14</v>
      </c>
      <c r="C68" s="38">
        <v>537601.33065000002</v>
      </c>
      <c r="D68" s="38">
        <v>542544.25555</v>
      </c>
      <c r="E68" s="38">
        <v>547720.28237999999</v>
      </c>
      <c r="F68" s="38">
        <v>546619.05955000001</v>
      </c>
      <c r="G68" s="38">
        <v>550220.84541999979</v>
      </c>
      <c r="H68" s="38">
        <v>549266.91301000013</v>
      </c>
      <c r="I68" s="38">
        <v>546324.39733999991</v>
      </c>
      <c r="J68" s="38">
        <v>542561</v>
      </c>
      <c r="K68" s="38">
        <v>541596</v>
      </c>
      <c r="L68" s="38">
        <f t="shared" si="26"/>
        <v>-965</v>
      </c>
      <c r="M68" s="38">
        <f t="shared" si="27"/>
        <v>-4728.3973399999086</v>
      </c>
    </row>
    <row r="69" spans="1:13" ht="15" thickBot="1" x14ac:dyDescent="0.4">
      <c r="A69" s="15">
        <f t="shared" si="28"/>
        <v>2013</v>
      </c>
      <c r="B69" s="39" t="s">
        <v>14</v>
      </c>
      <c r="C69" s="39" t="s">
        <v>14</v>
      </c>
      <c r="D69" s="38">
        <v>573510</v>
      </c>
      <c r="E69" s="38">
        <v>558672.03707000008</v>
      </c>
      <c r="F69" s="38">
        <v>554702.85129000014</v>
      </c>
      <c r="G69" s="38">
        <v>547366.57531999995</v>
      </c>
      <c r="H69" s="38">
        <v>547701.00692999992</v>
      </c>
      <c r="I69" s="38">
        <v>540117.99060000002</v>
      </c>
      <c r="J69" s="38">
        <v>536517.07963000005</v>
      </c>
      <c r="K69" s="38">
        <v>533051</v>
      </c>
      <c r="L69" s="38">
        <f t="shared" si="26"/>
        <v>-3466.0796300000511</v>
      </c>
      <c r="M69" s="38">
        <f t="shared" si="27"/>
        <v>-7066.9906000000192</v>
      </c>
    </row>
    <row r="70" spans="1:13" ht="15" thickBot="1" x14ac:dyDescent="0.4">
      <c r="A70" s="15">
        <f t="shared" si="28"/>
        <v>2014</v>
      </c>
      <c r="B70" s="39" t="s">
        <v>14</v>
      </c>
      <c r="C70" s="39" t="s">
        <v>14</v>
      </c>
      <c r="D70" s="39" t="s">
        <v>14</v>
      </c>
      <c r="E70" s="38">
        <v>658174.41250999982</v>
      </c>
      <c r="F70" s="38">
        <v>652158</v>
      </c>
      <c r="G70" s="38">
        <v>637778</v>
      </c>
      <c r="H70" s="38">
        <v>625247.93093000003</v>
      </c>
      <c r="I70" s="38">
        <v>620045.28122</v>
      </c>
      <c r="J70" s="38">
        <v>609882.36335999996</v>
      </c>
      <c r="K70" s="38">
        <v>605920</v>
      </c>
      <c r="L70" s="38">
        <f t="shared" si="26"/>
        <v>-3962.3633599999594</v>
      </c>
      <c r="M70" s="38">
        <f t="shared" si="27"/>
        <v>-14125.281220000004</v>
      </c>
    </row>
    <row r="71" spans="1:13" ht="15" thickBot="1" x14ac:dyDescent="0.4">
      <c r="A71" s="15">
        <f t="shared" si="28"/>
        <v>2015</v>
      </c>
      <c r="B71" s="39" t="s">
        <v>14</v>
      </c>
      <c r="C71" s="39" t="s">
        <v>14</v>
      </c>
      <c r="D71" s="39" t="s">
        <v>14</v>
      </c>
      <c r="E71" s="39" t="s">
        <v>14</v>
      </c>
      <c r="F71" s="38">
        <v>733962.37922999996</v>
      </c>
      <c r="G71" s="38">
        <v>701505</v>
      </c>
      <c r="H71" s="38">
        <v>656787.72532999993</v>
      </c>
      <c r="I71" s="38">
        <v>644525.66691000003</v>
      </c>
      <c r="J71" s="38">
        <v>625094</v>
      </c>
      <c r="K71" s="38">
        <v>619797</v>
      </c>
      <c r="L71" s="38">
        <f t="shared" si="26"/>
        <v>-5297</v>
      </c>
      <c r="M71" s="38">
        <f t="shared" si="27"/>
        <v>-24728.666910000029</v>
      </c>
    </row>
    <row r="72" spans="1:13" ht="15" thickBot="1" x14ac:dyDescent="0.4">
      <c r="A72" s="15">
        <f t="shared" si="28"/>
        <v>2016</v>
      </c>
      <c r="B72" s="39" t="s">
        <v>14</v>
      </c>
      <c r="C72" s="39" t="s">
        <v>14</v>
      </c>
      <c r="D72" s="39" t="s">
        <v>14</v>
      </c>
      <c r="E72" s="39" t="s">
        <v>14</v>
      </c>
      <c r="F72" s="39" t="s">
        <v>14</v>
      </c>
      <c r="G72" s="38">
        <v>720117</v>
      </c>
      <c r="H72" s="38">
        <v>715520.42500000016</v>
      </c>
      <c r="I72" s="38">
        <v>706218.00110000011</v>
      </c>
      <c r="J72" s="38">
        <v>676424.97148000018</v>
      </c>
      <c r="K72" s="38">
        <v>667792</v>
      </c>
      <c r="L72" s="38">
        <f t="shared" si="26"/>
        <v>-8632.9714800001821</v>
      </c>
      <c r="M72" s="38">
        <f t="shared" si="27"/>
        <v>-38426.00110000011</v>
      </c>
    </row>
    <row r="73" spans="1:13" ht="15" thickBot="1" x14ac:dyDescent="0.4">
      <c r="A73" s="15">
        <f t="shared" si="28"/>
        <v>2017</v>
      </c>
      <c r="B73" s="39" t="s">
        <v>14</v>
      </c>
      <c r="C73" s="39" t="s">
        <v>14</v>
      </c>
      <c r="D73" s="39" t="s">
        <v>14</v>
      </c>
      <c r="E73" s="39" t="s">
        <v>14</v>
      </c>
      <c r="F73" s="39" t="s">
        <v>14</v>
      </c>
      <c r="G73" s="39" t="s">
        <v>14</v>
      </c>
      <c r="H73" s="38">
        <v>774935.38555999997</v>
      </c>
      <c r="I73" s="38">
        <v>750325.26303000015</v>
      </c>
      <c r="J73" s="38">
        <v>699269.22519000003</v>
      </c>
      <c r="K73" s="38">
        <v>684457</v>
      </c>
      <c r="L73" s="38">
        <f t="shared" si="26"/>
        <v>-14812.225190000026</v>
      </c>
      <c r="M73" s="38">
        <f t="shared" si="27"/>
        <v>-65868.263030000147</v>
      </c>
    </row>
    <row r="74" spans="1:13" ht="15" thickBot="1" x14ac:dyDescent="0.4">
      <c r="A74" s="15">
        <f t="shared" si="28"/>
        <v>2018</v>
      </c>
      <c r="B74" s="39" t="s">
        <v>14</v>
      </c>
      <c r="C74" s="39" t="s">
        <v>14</v>
      </c>
      <c r="D74" s="39" t="s">
        <v>14</v>
      </c>
      <c r="E74" s="39" t="s">
        <v>14</v>
      </c>
      <c r="F74" s="39" t="s">
        <v>14</v>
      </c>
      <c r="G74" s="39" t="s">
        <v>14</v>
      </c>
      <c r="H74" s="39" t="s">
        <v>14</v>
      </c>
      <c r="I74" s="38">
        <v>788132.42466000002</v>
      </c>
      <c r="J74" s="38">
        <v>728941.09647999995</v>
      </c>
      <c r="K74" s="38">
        <v>720516</v>
      </c>
      <c r="L74" s="38">
        <f t="shared" si="26"/>
        <v>-8425.0964799999492</v>
      </c>
      <c r="M74" s="38">
        <f t="shared" si="27"/>
        <v>-67616.424660000019</v>
      </c>
    </row>
    <row r="75" spans="1:13" ht="15" thickBot="1" x14ac:dyDescent="0.4">
      <c r="A75" s="15">
        <f t="shared" si="28"/>
        <v>2019</v>
      </c>
      <c r="B75" s="39" t="s">
        <v>14</v>
      </c>
      <c r="C75" s="39" t="s">
        <v>14</v>
      </c>
      <c r="D75" s="39" t="s">
        <v>14</v>
      </c>
      <c r="E75" s="39" t="s">
        <v>14</v>
      </c>
      <c r="F75" s="39" t="s">
        <v>14</v>
      </c>
      <c r="G75" s="39" t="s">
        <v>14</v>
      </c>
      <c r="H75" s="39" t="s">
        <v>14</v>
      </c>
      <c r="I75" s="39" t="s">
        <v>14</v>
      </c>
      <c r="J75" s="38">
        <v>796012</v>
      </c>
      <c r="K75" s="38">
        <v>730296</v>
      </c>
      <c r="L75" s="38">
        <f t="shared" si="26"/>
        <v>-65716</v>
      </c>
      <c r="M75" s="39" t="s">
        <v>14</v>
      </c>
    </row>
    <row r="76" spans="1:13" ht="15" thickBot="1" x14ac:dyDescent="0.4">
      <c r="A76" s="15">
        <f t="shared" si="28"/>
        <v>2020</v>
      </c>
      <c r="B76" s="39" t="s">
        <v>14</v>
      </c>
      <c r="C76" s="39" t="s">
        <v>14</v>
      </c>
      <c r="D76" s="39" t="s">
        <v>14</v>
      </c>
      <c r="E76" s="39" t="s">
        <v>14</v>
      </c>
      <c r="F76" s="39" t="s">
        <v>14</v>
      </c>
      <c r="G76" s="39" t="s">
        <v>14</v>
      </c>
      <c r="H76" s="39" t="s">
        <v>14</v>
      </c>
      <c r="I76" s="39" t="s">
        <v>14</v>
      </c>
      <c r="J76" s="39" t="s">
        <v>14</v>
      </c>
      <c r="K76" s="38">
        <v>746505</v>
      </c>
      <c r="L76" s="39" t="s">
        <v>14</v>
      </c>
      <c r="M76" s="39" t="s">
        <v>14</v>
      </c>
    </row>
    <row r="77" spans="1:13" ht="15" thickBot="1" x14ac:dyDescent="0.4">
      <c r="A77" s="40"/>
      <c r="B77" s="41"/>
      <c r="C77" s="41"/>
      <c r="D77" s="41"/>
      <c r="E77" s="41"/>
      <c r="F77" s="41"/>
      <c r="G77" s="41"/>
      <c r="H77" s="41"/>
      <c r="I77" s="41"/>
      <c r="J77" s="41"/>
      <c r="K77" s="40" t="s">
        <v>13</v>
      </c>
      <c r="L77" s="42">
        <f>SUM(L66:L75)</f>
        <v>-165669.69532000023</v>
      </c>
      <c r="M77" s="42">
        <f>SUM(M66:M75)</f>
        <v>-294655.91273000021</v>
      </c>
    </row>
    <row r="78" spans="1:13" x14ac:dyDescent="0.35">
      <c r="A78" s="40"/>
      <c r="B78" s="41"/>
      <c r="C78" s="41"/>
      <c r="D78" s="41"/>
      <c r="E78" s="41"/>
      <c r="F78" s="41"/>
      <c r="G78" s="41"/>
      <c r="H78" s="41"/>
      <c r="I78" s="41"/>
      <c r="J78" s="41"/>
      <c r="K78" s="41"/>
      <c r="L78" s="41"/>
      <c r="M78" s="41"/>
    </row>
    <row r="79" spans="1:13" x14ac:dyDescent="0.35">
      <c r="A79" s="88"/>
      <c r="B79" s="88"/>
      <c r="C79" s="88"/>
      <c r="D79" s="88"/>
      <c r="E79" s="88"/>
      <c r="F79" s="88"/>
      <c r="G79" s="88"/>
      <c r="H79" s="88"/>
      <c r="I79" s="88"/>
      <c r="J79" s="88"/>
      <c r="K79" s="88"/>
      <c r="L79" s="88"/>
      <c r="M79" s="88"/>
    </row>
    <row r="80" spans="1:13" ht="15" thickBot="1" x14ac:dyDescent="0.4">
      <c r="A80" s="87" t="s">
        <v>38</v>
      </c>
      <c r="B80" s="87"/>
      <c r="C80" s="87"/>
      <c r="D80" s="87"/>
      <c r="E80" s="87"/>
      <c r="F80" s="87"/>
      <c r="G80" s="87"/>
      <c r="H80" s="87"/>
      <c r="I80" s="87"/>
      <c r="J80" s="87"/>
      <c r="K80" s="87"/>
      <c r="L80" s="19"/>
      <c r="M80" s="19"/>
    </row>
    <row r="81" spans="1:13" ht="15" thickBot="1" x14ac:dyDescent="0.4">
      <c r="A81" s="35"/>
      <c r="B81" s="82" t="s">
        <v>39</v>
      </c>
      <c r="C81" s="83"/>
      <c r="D81" s="83"/>
      <c r="E81" s="83"/>
      <c r="F81" s="83"/>
      <c r="G81" s="83"/>
      <c r="H81" s="83"/>
      <c r="I81" s="83"/>
      <c r="J81" s="83"/>
      <c r="K81" s="84"/>
      <c r="L81" s="40"/>
      <c r="M81" s="40"/>
    </row>
    <row r="82" spans="1:13" x14ac:dyDescent="0.35">
      <c r="A82" s="36"/>
      <c r="B82" s="24">
        <v>1</v>
      </c>
      <c r="C82" s="24">
        <v>2</v>
      </c>
      <c r="D82" s="24">
        <v>3</v>
      </c>
      <c r="E82" s="24">
        <v>4</v>
      </c>
      <c r="F82" s="24">
        <v>5</v>
      </c>
      <c r="G82" s="24">
        <v>6</v>
      </c>
      <c r="H82" s="24">
        <v>7</v>
      </c>
      <c r="I82" s="24">
        <v>8</v>
      </c>
      <c r="J82" s="24">
        <v>9</v>
      </c>
      <c r="K82" s="24">
        <v>10</v>
      </c>
      <c r="L82" s="40"/>
      <c r="M82" s="40"/>
    </row>
    <row r="83" spans="1:13" ht="50.5" thickBot="1" x14ac:dyDescent="0.4">
      <c r="A83" s="37" t="s">
        <v>40</v>
      </c>
      <c r="B83" s="28">
        <f>A85</f>
        <v>2011</v>
      </c>
      <c r="C83" s="28">
        <f>B83+1</f>
        <v>2012</v>
      </c>
      <c r="D83" s="28">
        <f t="shared" ref="D83:K83" si="29">C83+1</f>
        <v>2013</v>
      </c>
      <c r="E83" s="28">
        <f t="shared" si="29"/>
        <v>2014</v>
      </c>
      <c r="F83" s="28">
        <f t="shared" si="29"/>
        <v>2015</v>
      </c>
      <c r="G83" s="28">
        <f t="shared" si="29"/>
        <v>2016</v>
      </c>
      <c r="H83" s="28">
        <f t="shared" si="29"/>
        <v>2017</v>
      </c>
      <c r="I83" s="28">
        <f t="shared" si="29"/>
        <v>2018</v>
      </c>
      <c r="J83" s="28">
        <f t="shared" si="29"/>
        <v>2019</v>
      </c>
      <c r="K83" s="28">
        <f t="shared" si="29"/>
        <v>2020</v>
      </c>
      <c r="L83" s="40"/>
      <c r="M83" s="40"/>
    </row>
    <row r="84" spans="1:13" ht="15" thickBot="1" x14ac:dyDescent="0.4">
      <c r="A84" s="12" t="s">
        <v>12</v>
      </c>
      <c r="B84" s="39" t="s">
        <v>14</v>
      </c>
      <c r="C84" s="38">
        <v>245359</v>
      </c>
      <c r="D84" s="38">
        <v>417685</v>
      </c>
      <c r="E84" s="38">
        <v>565743</v>
      </c>
      <c r="F84" s="38">
        <v>683343</v>
      </c>
      <c r="G84" s="38">
        <v>793546</v>
      </c>
      <c r="H84" s="38">
        <v>883394</v>
      </c>
      <c r="I84" s="38">
        <v>954834</v>
      </c>
      <c r="J84" s="38">
        <v>1022894</v>
      </c>
      <c r="K84" s="38">
        <v>1078584</v>
      </c>
      <c r="L84" s="40"/>
      <c r="M84" s="40"/>
    </row>
    <row r="85" spans="1:13" ht="15" thickBot="1" x14ac:dyDescent="0.4">
      <c r="A85" s="15">
        <f>A10</f>
        <v>2011</v>
      </c>
      <c r="B85" s="38">
        <v>93795.376080000002</v>
      </c>
      <c r="C85" s="38">
        <v>223050.21630999996</v>
      </c>
      <c r="D85" s="38">
        <v>294446.04639999993</v>
      </c>
      <c r="E85" s="38">
        <v>346846.77216000005</v>
      </c>
      <c r="F85" s="38">
        <v>380024.75270999997</v>
      </c>
      <c r="G85" s="38">
        <v>405653.26611999993</v>
      </c>
      <c r="H85" s="38">
        <v>419719.44669000001</v>
      </c>
      <c r="I85" s="38">
        <v>428841.20650000009</v>
      </c>
      <c r="J85" s="38">
        <v>438959.06967999996</v>
      </c>
      <c r="K85" s="38">
        <v>445117</v>
      </c>
      <c r="L85" s="40"/>
      <c r="M85" s="40"/>
    </row>
    <row r="86" spans="1:13" ht="15" thickBot="1" x14ac:dyDescent="0.4">
      <c r="A86" s="15">
        <f t="shared" ref="A86:A94" si="30">A11</f>
        <v>2012</v>
      </c>
      <c r="B86" s="39" t="s">
        <v>14</v>
      </c>
      <c r="C86" s="38">
        <v>96173.023920000021</v>
      </c>
      <c r="D86" s="38">
        <v>236064.80591999996</v>
      </c>
      <c r="E86" s="38">
        <v>324567.75870000001</v>
      </c>
      <c r="F86" s="38">
        <v>373152.03990000003</v>
      </c>
      <c r="G86" s="38">
        <v>406482.61759999988</v>
      </c>
      <c r="H86" s="38">
        <v>425876.26314</v>
      </c>
      <c r="I86" s="38">
        <v>442211.03285000002</v>
      </c>
      <c r="J86" s="38">
        <v>450815.91867000004</v>
      </c>
      <c r="K86" s="38">
        <v>459780</v>
      </c>
      <c r="L86" s="40"/>
      <c r="M86" s="40"/>
    </row>
    <row r="87" spans="1:13" ht="15" thickBot="1" x14ac:dyDescent="0.4">
      <c r="A87" s="15">
        <f t="shared" si="30"/>
        <v>2013</v>
      </c>
      <c r="B87" s="39" t="s">
        <v>14</v>
      </c>
      <c r="C87" s="39" t="s">
        <v>14</v>
      </c>
      <c r="D87" s="38">
        <v>98411.118650000019</v>
      </c>
      <c r="E87" s="38">
        <v>248144.85381999996</v>
      </c>
      <c r="F87" s="38">
        <v>333457.28804000001</v>
      </c>
      <c r="G87" s="38">
        <v>384900.39993999992</v>
      </c>
      <c r="H87" s="38">
        <v>418389.43109999999</v>
      </c>
      <c r="I87" s="38">
        <v>437441.00879999995</v>
      </c>
      <c r="J87" s="38">
        <v>450455.22587999993</v>
      </c>
      <c r="K87" s="38">
        <v>461264</v>
      </c>
      <c r="L87" s="40"/>
      <c r="M87" s="40"/>
    </row>
    <row r="88" spans="1:13" ht="15" thickBot="1" x14ac:dyDescent="0.4">
      <c r="A88" s="15">
        <f t="shared" si="30"/>
        <v>2014</v>
      </c>
      <c r="B88" s="39" t="s">
        <v>14</v>
      </c>
      <c r="C88" s="39" t="s">
        <v>14</v>
      </c>
      <c r="D88" s="39" t="s">
        <v>14</v>
      </c>
      <c r="E88" s="38">
        <v>124762.14801999998</v>
      </c>
      <c r="F88" s="38">
        <v>288901.31180999998</v>
      </c>
      <c r="G88" s="38">
        <v>383905.37981999991</v>
      </c>
      <c r="H88" s="38">
        <v>442894.21433999995</v>
      </c>
      <c r="I88" s="38">
        <v>476028.09706</v>
      </c>
      <c r="J88" s="38">
        <v>494739.24436000007</v>
      </c>
      <c r="K88" s="38">
        <v>508370</v>
      </c>
      <c r="L88" s="40"/>
      <c r="M88" s="40"/>
    </row>
    <row r="89" spans="1:13" ht="15" thickBot="1" x14ac:dyDescent="0.4">
      <c r="A89" s="15">
        <f t="shared" si="30"/>
        <v>2015</v>
      </c>
      <c r="B89" s="39" t="s">
        <v>14</v>
      </c>
      <c r="C89" s="39" t="s">
        <v>14</v>
      </c>
      <c r="D89" s="39" t="s">
        <v>14</v>
      </c>
      <c r="E89" s="39" t="s">
        <v>14</v>
      </c>
      <c r="F89" s="38">
        <v>114468.91386999999</v>
      </c>
      <c r="G89" s="38">
        <v>291791.81186999992</v>
      </c>
      <c r="H89" s="38">
        <v>388878.17298000003</v>
      </c>
      <c r="I89" s="38">
        <v>445198.30231999996</v>
      </c>
      <c r="J89" s="38">
        <v>480248.48146999988</v>
      </c>
      <c r="K89" s="38">
        <v>499081</v>
      </c>
      <c r="L89" s="40"/>
      <c r="M89" s="40"/>
    </row>
    <row r="90" spans="1:13" ht="15" thickBot="1" x14ac:dyDescent="0.4">
      <c r="A90" s="15">
        <f t="shared" si="30"/>
        <v>2016</v>
      </c>
      <c r="B90" s="39" t="s">
        <v>14</v>
      </c>
      <c r="C90" s="39" t="s">
        <v>14</v>
      </c>
      <c r="D90" s="39" t="s">
        <v>14</v>
      </c>
      <c r="E90" s="39" t="s">
        <v>14</v>
      </c>
      <c r="F90" s="39" t="s">
        <v>14</v>
      </c>
      <c r="G90" s="38">
        <v>117718.88111999999</v>
      </c>
      <c r="H90" s="38">
        <v>306428.88172</v>
      </c>
      <c r="I90" s="38">
        <v>410267.43706999999</v>
      </c>
      <c r="J90" s="38">
        <v>467940.83507000003</v>
      </c>
      <c r="K90" s="38">
        <v>501876</v>
      </c>
      <c r="L90" s="40"/>
      <c r="M90" s="40"/>
    </row>
    <row r="91" spans="1:13" ht="15" thickBot="1" x14ac:dyDescent="0.4">
      <c r="A91" s="15">
        <f t="shared" si="30"/>
        <v>2017</v>
      </c>
      <c r="B91" s="39" t="s">
        <v>14</v>
      </c>
      <c r="C91" s="39" t="s">
        <v>14</v>
      </c>
      <c r="D91" s="39" t="s">
        <v>14</v>
      </c>
      <c r="E91" s="39" t="s">
        <v>14</v>
      </c>
      <c r="F91" s="39" t="s">
        <v>14</v>
      </c>
      <c r="G91" s="39" t="s">
        <v>14</v>
      </c>
      <c r="H91" s="38">
        <v>128830.64656000002</v>
      </c>
      <c r="I91" s="38">
        <v>329032.85152999999</v>
      </c>
      <c r="J91" s="38">
        <v>434163.83443999995</v>
      </c>
      <c r="K91" s="38">
        <v>491927</v>
      </c>
      <c r="L91" s="40"/>
      <c r="M91" s="40"/>
    </row>
    <row r="92" spans="1:13" ht="15" thickBot="1" x14ac:dyDescent="0.4">
      <c r="A92" s="15">
        <f t="shared" si="30"/>
        <v>2018</v>
      </c>
      <c r="B92" s="39" t="s">
        <v>14</v>
      </c>
      <c r="C92" s="39" t="s">
        <v>14</v>
      </c>
      <c r="D92" s="39" t="s">
        <v>14</v>
      </c>
      <c r="E92" s="39" t="s">
        <v>14</v>
      </c>
      <c r="F92" s="39" t="s">
        <v>14</v>
      </c>
      <c r="G92" s="39" t="s">
        <v>14</v>
      </c>
      <c r="H92" s="39" t="s">
        <v>14</v>
      </c>
      <c r="I92" s="38">
        <v>143112.06881999999</v>
      </c>
      <c r="J92" s="38">
        <v>356183.44108999992</v>
      </c>
      <c r="K92" s="38">
        <v>463625</v>
      </c>
      <c r="L92" s="40"/>
      <c r="M92" s="40"/>
    </row>
    <row r="93" spans="1:13" ht="15" thickBot="1" x14ac:dyDescent="0.4">
      <c r="A93" s="15">
        <f t="shared" si="30"/>
        <v>2019</v>
      </c>
      <c r="B93" s="39" t="s">
        <v>14</v>
      </c>
      <c r="C93" s="39" t="s">
        <v>14</v>
      </c>
      <c r="D93" s="39" t="s">
        <v>14</v>
      </c>
      <c r="E93" s="39" t="s">
        <v>14</v>
      </c>
      <c r="F93" s="39" t="s">
        <v>14</v>
      </c>
      <c r="G93" s="39" t="s">
        <v>14</v>
      </c>
      <c r="H93" s="39" t="s">
        <v>14</v>
      </c>
      <c r="I93" s="39" t="s">
        <v>14</v>
      </c>
      <c r="J93" s="38">
        <v>155796.10011000003</v>
      </c>
      <c r="K93" s="38">
        <v>356822</v>
      </c>
      <c r="L93" s="40"/>
      <c r="M93" s="40"/>
    </row>
    <row r="94" spans="1:13" ht="15" thickBot="1" x14ac:dyDescent="0.4">
      <c r="A94" s="15">
        <f t="shared" si="30"/>
        <v>2020</v>
      </c>
      <c r="B94" s="39" t="s">
        <v>14</v>
      </c>
      <c r="C94" s="39" t="s">
        <v>14</v>
      </c>
      <c r="D94" s="39" t="s">
        <v>14</v>
      </c>
      <c r="E94" s="39" t="s">
        <v>14</v>
      </c>
      <c r="F94" s="39" t="s">
        <v>14</v>
      </c>
      <c r="G94" s="39" t="s">
        <v>14</v>
      </c>
      <c r="H94" s="39" t="s">
        <v>14</v>
      </c>
      <c r="I94" s="39" t="s">
        <v>14</v>
      </c>
      <c r="J94" s="39" t="s">
        <v>14</v>
      </c>
      <c r="K94" s="38">
        <v>145424</v>
      </c>
      <c r="L94" s="40"/>
      <c r="M94" s="40"/>
    </row>
    <row r="95" spans="1:13" x14ac:dyDescent="0.35">
      <c r="A95" s="40"/>
      <c r="B95" s="41"/>
      <c r="C95" s="41"/>
      <c r="D95" s="41"/>
      <c r="E95" s="41"/>
      <c r="F95" s="41"/>
      <c r="G95" s="41"/>
      <c r="H95" s="41"/>
      <c r="I95" s="41"/>
      <c r="J95" s="41"/>
      <c r="K95" s="41"/>
      <c r="L95" s="40"/>
      <c r="M95" s="40"/>
    </row>
    <row r="96" spans="1:13" x14ac:dyDescent="0.35">
      <c r="A96" s="88"/>
      <c r="B96" s="88"/>
      <c r="C96" s="88"/>
      <c r="D96" s="88"/>
      <c r="E96" s="88"/>
      <c r="F96" s="88"/>
      <c r="G96" s="88"/>
      <c r="H96" s="88"/>
      <c r="I96" s="88"/>
      <c r="J96" s="88"/>
      <c r="K96" s="88"/>
      <c r="L96" s="88"/>
      <c r="M96" s="88"/>
    </row>
    <row r="97" spans="1:13" ht="15" thickBot="1" x14ac:dyDescent="0.4">
      <c r="A97" s="87" t="s">
        <v>41</v>
      </c>
      <c r="B97" s="87"/>
      <c r="C97" s="87"/>
      <c r="D97" s="87"/>
      <c r="E97" s="87"/>
      <c r="F97" s="87"/>
      <c r="G97" s="87"/>
      <c r="H97" s="87"/>
      <c r="I97" s="87"/>
      <c r="J97" s="87"/>
      <c r="K97" s="87"/>
      <c r="L97" s="19"/>
      <c r="M97" s="19"/>
    </row>
    <row r="98" spans="1:13" ht="15" thickBot="1" x14ac:dyDescent="0.4">
      <c r="A98" s="35"/>
      <c r="B98" s="79" t="s">
        <v>42</v>
      </c>
      <c r="C98" s="80"/>
      <c r="D98" s="80"/>
      <c r="E98" s="80"/>
      <c r="F98" s="80"/>
      <c r="G98" s="80"/>
      <c r="H98" s="80"/>
      <c r="I98" s="80"/>
      <c r="J98" s="80"/>
      <c r="K98" s="81"/>
      <c r="L98" s="19"/>
      <c r="M98" s="19"/>
    </row>
    <row r="99" spans="1:13" x14ac:dyDescent="0.35">
      <c r="A99" s="36"/>
      <c r="B99" s="24">
        <v>1</v>
      </c>
      <c r="C99" s="24">
        <v>2</v>
      </c>
      <c r="D99" s="24">
        <v>3</v>
      </c>
      <c r="E99" s="24">
        <v>4</v>
      </c>
      <c r="F99" s="24">
        <v>5</v>
      </c>
      <c r="G99" s="24">
        <v>6</v>
      </c>
      <c r="H99" s="24">
        <v>7</v>
      </c>
      <c r="I99" s="24">
        <v>8</v>
      </c>
      <c r="J99" s="24">
        <v>9</v>
      </c>
      <c r="K99" s="24">
        <v>10</v>
      </c>
      <c r="L99" s="19"/>
      <c r="M99" s="19"/>
    </row>
    <row r="100" spans="1:13" ht="50.5" thickBot="1" x14ac:dyDescent="0.4">
      <c r="A100" s="37" t="s">
        <v>40</v>
      </c>
      <c r="B100" s="28">
        <f>A102</f>
        <v>2011</v>
      </c>
      <c r="C100" s="28">
        <f>B100+1</f>
        <v>2012</v>
      </c>
      <c r="D100" s="28">
        <f t="shared" ref="D100:K100" si="31">C100+1</f>
        <v>2013</v>
      </c>
      <c r="E100" s="28">
        <f t="shared" si="31"/>
        <v>2014</v>
      </c>
      <c r="F100" s="28">
        <f t="shared" si="31"/>
        <v>2015</v>
      </c>
      <c r="G100" s="28">
        <f t="shared" si="31"/>
        <v>2016</v>
      </c>
      <c r="H100" s="28">
        <f t="shared" si="31"/>
        <v>2017</v>
      </c>
      <c r="I100" s="28">
        <f t="shared" si="31"/>
        <v>2018</v>
      </c>
      <c r="J100" s="28">
        <f t="shared" si="31"/>
        <v>2019</v>
      </c>
      <c r="K100" s="28">
        <f t="shared" si="31"/>
        <v>2020</v>
      </c>
      <c r="L100" s="19"/>
      <c r="M100" s="19"/>
    </row>
    <row r="101" spans="1:13" ht="15" thickBot="1" x14ac:dyDescent="0.4">
      <c r="A101" s="12" t="s">
        <v>12</v>
      </c>
      <c r="B101" s="38">
        <v>736475</v>
      </c>
      <c r="C101" s="38">
        <v>670177</v>
      </c>
      <c r="D101" s="38">
        <v>620134</v>
      </c>
      <c r="E101" s="38">
        <v>478392</v>
      </c>
      <c r="F101" s="38">
        <v>397941</v>
      </c>
      <c r="G101" s="38">
        <v>325779</v>
      </c>
      <c r="H101" s="38">
        <v>269680</v>
      </c>
      <c r="I101" s="38">
        <v>237429</v>
      </c>
      <c r="J101" s="38">
        <v>225783</v>
      </c>
      <c r="K101" s="38">
        <v>188334</v>
      </c>
      <c r="L101" s="19"/>
      <c r="M101" s="19"/>
    </row>
    <row r="102" spans="1:13" ht="15" thickBot="1" x14ac:dyDescent="0.4">
      <c r="A102" s="15">
        <f>A10</f>
        <v>2011</v>
      </c>
      <c r="B102" s="38">
        <v>280124.32871000003</v>
      </c>
      <c r="C102" s="38">
        <v>145196.85537</v>
      </c>
      <c r="D102" s="38">
        <v>108572.76905</v>
      </c>
      <c r="E102" s="38">
        <v>81324.750809999998</v>
      </c>
      <c r="F102" s="38">
        <v>67246.27595000001</v>
      </c>
      <c r="G102" s="38">
        <v>54268.266620000002</v>
      </c>
      <c r="H102" s="38">
        <v>44006.563820000003</v>
      </c>
      <c r="I102" s="38">
        <v>32166.716370000002</v>
      </c>
      <c r="J102" s="38">
        <v>28428.950239999998</v>
      </c>
      <c r="K102" s="38">
        <v>22999</v>
      </c>
      <c r="L102" s="19"/>
      <c r="M102" s="19"/>
    </row>
    <row r="103" spans="1:13" ht="15" thickBot="1" x14ac:dyDescent="0.4">
      <c r="A103" s="15">
        <f t="shared" ref="A103:A111" si="32">A11</f>
        <v>2012</v>
      </c>
      <c r="B103" s="39" t="s">
        <v>14</v>
      </c>
      <c r="C103" s="38">
        <v>280805.93460999994</v>
      </c>
      <c r="D103" s="38">
        <v>172576.01858</v>
      </c>
      <c r="E103" s="38">
        <v>93832.581749999998</v>
      </c>
      <c r="F103" s="38">
        <v>70156.498609999981</v>
      </c>
      <c r="G103" s="38">
        <v>61997.42596</v>
      </c>
      <c r="H103" s="38">
        <v>48786.981150000007</v>
      </c>
      <c r="I103" s="38">
        <v>39405.288329999996</v>
      </c>
      <c r="J103" s="38">
        <v>32888</v>
      </c>
      <c r="K103" s="38">
        <v>25773</v>
      </c>
      <c r="L103" s="19"/>
      <c r="M103" s="19"/>
    </row>
    <row r="104" spans="1:13" ht="15" thickBot="1" x14ac:dyDescent="0.4">
      <c r="A104" s="15">
        <f t="shared" si="32"/>
        <v>2013</v>
      </c>
      <c r="B104" s="39" t="s">
        <v>14</v>
      </c>
      <c r="C104" s="39" t="s">
        <v>14</v>
      </c>
      <c r="D104" s="38">
        <v>304192</v>
      </c>
      <c r="E104" s="38">
        <v>161749.70817000003</v>
      </c>
      <c r="F104" s="38">
        <v>106583.46712</v>
      </c>
      <c r="G104" s="38">
        <v>81170.646439999997</v>
      </c>
      <c r="H104" s="38">
        <v>62893.766170000003</v>
      </c>
      <c r="I104" s="38">
        <v>47568.084179999991</v>
      </c>
      <c r="J104" s="38">
        <v>38442.10828</v>
      </c>
      <c r="K104" s="38">
        <v>31651</v>
      </c>
      <c r="L104" s="19"/>
      <c r="M104" s="19"/>
    </row>
    <row r="105" spans="1:13" ht="15" thickBot="1" x14ac:dyDescent="0.4">
      <c r="A105" s="15">
        <f t="shared" si="32"/>
        <v>2014</v>
      </c>
      <c r="B105" s="39" t="s">
        <v>14</v>
      </c>
      <c r="C105" s="39" t="s">
        <v>14</v>
      </c>
      <c r="D105" s="39" t="s">
        <v>14</v>
      </c>
      <c r="E105" s="38">
        <v>326547.50911999994</v>
      </c>
      <c r="F105" s="38">
        <v>185604.54751999999</v>
      </c>
      <c r="G105" s="38">
        <v>133945</v>
      </c>
      <c r="H105" s="38">
        <v>91585.098310000001</v>
      </c>
      <c r="I105" s="38">
        <v>71267.619250000003</v>
      </c>
      <c r="J105" s="38">
        <v>56410</v>
      </c>
      <c r="K105" s="38">
        <v>47989</v>
      </c>
      <c r="L105" s="19"/>
      <c r="M105" s="19"/>
    </row>
    <row r="106" spans="1:13" ht="15" thickBot="1" x14ac:dyDescent="0.4">
      <c r="A106" s="15">
        <f t="shared" si="32"/>
        <v>2015</v>
      </c>
      <c r="B106" s="39" t="s">
        <v>14</v>
      </c>
      <c r="C106" s="39" t="s">
        <v>14</v>
      </c>
      <c r="D106" s="39" t="s">
        <v>14</v>
      </c>
      <c r="E106" s="39" t="s">
        <v>14</v>
      </c>
      <c r="F106" s="38">
        <v>404595.12238000002</v>
      </c>
      <c r="G106" s="38">
        <v>241843</v>
      </c>
      <c r="H106" s="38">
        <v>139429.95955999996</v>
      </c>
      <c r="I106" s="38">
        <v>102241.95261000001</v>
      </c>
      <c r="J106" s="38">
        <v>74737.891090000019</v>
      </c>
      <c r="K106" s="38">
        <v>61160</v>
      </c>
      <c r="L106" s="19"/>
      <c r="M106" s="19"/>
    </row>
    <row r="107" spans="1:13" ht="15" thickBot="1" x14ac:dyDescent="0.4">
      <c r="A107" s="15">
        <f t="shared" si="32"/>
        <v>2016</v>
      </c>
      <c r="B107" s="39" t="s">
        <v>14</v>
      </c>
      <c r="C107" s="39" t="s">
        <v>14</v>
      </c>
      <c r="D107" s="39" t="s">
        <v>14</v>
      </c>
      <c r="E107" s="39" t="s">
        <v>14</v>
      </c>
      <c r="F107" s="39" t="s">
        <v>14</v>
      </c>
      <c r="G107" s="38">
        <v>367248</v>
      </c>
      <c r="H107" s="38">
        <v>201429.52626000001</v>
      </c>
      <c r="I107" s="38">
        <v>144324.12545999998</v>
      </c>
      <c r="J107" s="38">
        <v>87843.283340000009</v>
      </c>
      <c r="K107" s="38">
        <v>65707</v>
      </c>
      <c r="L107" s="19"/>
      <c r="M107" s="19"/>
    </row>
    <row r="108" spans="1:13" ht="15" thickBot="1" x14ac:dyDescent="0.4">
      <c r="A108" s="15">
        <f t="shared" si="32"/>
        <v>2017</v>
      </c>
      <c r="B108" s="39" t="s">
        <v>14</v>
      </c>
      <c r="C108" s="39" t="s">
        <v>14</v>
      </c>
      <c r="D108" s="39" t="s">
        <v>14</v>
      </c>
      <c r="E108" s="39" t="s">
        <v>14</v>
      </c>
      <c r="F108" s="39" t="s">
        <v>14</v>
      </c>
      <c r="G108" s="39" t="s">
        <v>14</v>
      </c>
      <c r="H108" s="38">
        <v>384529.99972000002</v>
      </c>
      <c r="I108" s="38">
        <v>215277.18525999997</v>
      </c>
      <c r="J108" s="38">
        <v>126492</v>
      </c>
      <c r="K108" s="38">
        <v>83374</v>
      </c>
      <c r="L108" s="19"/>
      <c r="M108" s="19"/>
    </row>
    <row r="109" spans="1:13" ht="15" thickBot="1" x14ac:dyDescent="0.4">
      <c r="A109" s="15">
        <f t="shared" si="32"/>
        <v>2018</v>
      </c>
      <c r="B109" s="39" t="s">
        <v>14</v>
      </c>
      <c r="C109" s="39" t="s">
        <v>14</v>
      </c>
      <c r="D109" s="39" t="s">
        <v>14</v>
      </c>
      <c r="E109" s="39" t="s">
        <v>14</v>
      </c>
      <c r="F109" s="39" t="s">
        <v>14</v>
      </c>
      <c r="G109" s="39" t="s">
        <v>14</v>
      </c>
      <c r="H109" s="39" t="s">
        <v>14</v>
      </c>
      <c r="I109" s="38">
        <v>371350.59129999997</v>
      </c>
      <c r="J109" s="38">
        <v>171940.72116999995</v>
      </c>
      <c r="K109" s="38">
        <v>102887</v>
      </c>
      <c r="L109" s="19"/>
      <c r="M109" s="19"/>
    </row>
    <row r="110" spans="1:13" ht="15" thickBot="1" x14ac:dyDescent="0.4">
      <c r="A110" s="15">
        <f t="shared" si="32"/>
        <v>2019</v>
      </c>
      <c r="B110" s="39" t="s">
        <v>14</v>
      </c>
      <c r="C110" s="39" t="s">
        <v>14</v>
      </c>
      <c r="D110" s="39" t="s">
        <v>14</v>
      </c>
      <c r="E110" s="39" t="s">
        <v>14</v>
      </c>
      <c r="F110" s="39" t="s">
        <v>14</v>
      </c>
      <c r="G110" s="39" t="s">
        <v>14</v>
      </c>
      <c r="H110" s="39" t="s">
        <v>14</v>
      </c>
      <c r="I110" s="39" t="s">
        <v>14</v>
      </c>
      <c r="J110" s="38">
        <v>389769.12772999995</v>
      </c>
      <c r="K110" s="38">
        <v>164663</v>
      </c>
      <c r="L110" s="19"/>
      <c r="M110" s="19"/>
    </row>
    <row r="111" spans="1:13" ht="15" thickBot="1" x14ac:dyDescent="0.4">
      <c r="A111" s="15">
        <f t="shared" si="32"/>
        <v>2020</v>
      </c>
      <c r="B111" s="39" t="s">
        <v>14</v>
      </c>
      <c r="C111" s="39" t="s">
        <v>14</v>
      </c>
      <c r="D111" s="39" t="s">
        <v>14</v>
      </c>
      <c r="E111" s="39" t="s">
        <v>14</v>
      </c>
      <c r="F111" s="39" t="s">
        <v>14</v>
      </c>
      <c r="G111" s="39" t="s">
        <v>14</v>
      </c>
      <c r="H111" s="39" t="s">
        <v>14</v>
      </c>
      <c r="I111" s="39" t="s">
        <v>14</v>
      </c>
      <c r="J111" s="39" t="s">
        <v>14</v>
      </c>
      <c r="K111" s="38">
        <v>347717</v>
      </c>
      <c r="L111" s="19"/>
      <c r="M111" s="19"/>
    </row>
    <row r="114" spans="1:13" ht="15.5" x14ac:dyDescent="0.35">
      <c r="A114" s="43" t="s">
        <v>43</v>
      </c>
      <c r="B114" s="44"/>
      <c r="C114" s="44"/>
      <c r="D114" s="44"/>
      <c r="E114" s="44"/>
      <c r="F114" s="44"/>
      <c r="G114" s="44"/>
      <c r="H114" s="44"/>
      <c r="I114" s="44"/>
      <c r="J114" s="44"/>
      <c r="K114" s="44"/>
    </row>
    <row r="115" spans="1:13" ht="16" thickBot="1" x14ac:dyDescent="0.4">
      <c r="A115" s="43" t="s">
        <v>44</v>
      </c>
      <c r="B115" s="44"/>
      <c r="C115" s="44"/>
      <c r="D115" s="44"/>
      <c r="E115" s="44"/>
      <c r="F115" s="44"/>
      <c r="G115" s="44"/>
      <c r="H115" s="44"/>
      <c r="I115" s="44"/>
      <c r="J115" s="44"/>
      <c r="K115" s="44"/>
      <c r="L115" s="6"/>
      <c r="M115" s="6"/>
    </row>
    <row r="116" spans="1:13" ht="15" thickBot="1" x14ac:dyDescent="0.4">
      <c r="A116" s="76" t="s">
        <v>45</v>
      </c>
      <c r="B116" s="45" t="s">
        <v>46</v>
      </c>
      <c r="C116" s="46"/>
      <c r="D116" s="46"/>
      <c r="E116" s="46"/>
      <c r="F116" s="46"/>
      <c r="G116" s="46"/>
      <c r="H116" s="46"/>
      <c r="I116" s="46"/>
      <c r="J116" s="46"/>
      <c r="K116" s="47"/>
      <c r="L116" s="6"/>
      <c r="M116" s="6"/>
    </row>
    <row r="117" spans="1:13" x14ac:dyDescent="0.35">
      <c r="A117" s="77"/>
      <c r="B117" s="48">
        <v>1</v>
      </c>
      <c r="C117" s="48">
        <v>2</v>
      </c>
      <c r="D117" s="48">
        <v>3</v>
      </c>
      <c r="E117" s="48">
        <v>4</v>
      </c>
      <c r="F117" s="48">
        <v>5</v>
      </c>
      <c r="G117" s="48">
        <v>6</v>
      </c>
      <c r="H117" s="48">
        <v>7</v>
      </c>
      <c r="I117" s="48">
        <v>8</v>
      </c>
      <c r="J117" s="48">
        <v>9</v>
      </c>
      <c r="K117" s="48">
        <v>10</v>
      </c>
      <c r="L117" s="6"/>
      <c r="M117" s="6"/>
    </row>
    <row r="118" spans="1:13" ht="15" thickBot="1" x14ac:dyDescent="0.4">
      <c r="A118" s="78"/>
      <c r="B118" s="28">
        <f>A120</f>
        <v>2011</v>
      </c>
      <c r="C118" s="28">
        <f>B118+1</f>
        <v>2012</v>
      </c>
      <c r="D118" s="28">
        <f t="shared" ref="D118:K118" si="33">C118+1</f>
        <v>2013</v>
      </c>
      <c r="E118" s="28">
        <f t="shared" si="33"/>
        <v>2014</v>
      </c>
      <c r="F118" s="28">
        <f t="shared" si="33"/>
        <v>2015</v>
      </c>
      <c r="G118" s="28">
        <f t="shared" si="33"/>
        <v>2016</v>
      </c>
      <c r="H118" s="28">
        <f t="shared" si="33"/>
        <v>2017</v>
      </c>
      <c r="I118" s="28">
        <f t="shared" si="33"/>
        <v>2018</v>
      </c>
      <c r="J118" s="28">
        <f t="shared" si="33"/>
        <v>2019</v>
      </c>
      <c r="K118" s="28">
        <f t="shared" si="33"/>
        <v>2020</v>
      </c>
      <c r="L118" s="6"/>
      <c r="M118" s="6"/>
    </row>
    <row r="119" spans="1:13" x14ac:dyDescent="0.35">
      <c r="A119" s="62" t="s">
        <v>12</v>
      </c>
      <c r="B119" s="63">
        <v>12437</v>
      </c>
      <c r="C119" s="63">
        <v>2958</v>
      </c>
      <c r="D119" s="63">
        <v>3268</v>
      </c>
      <c r="E119" s="63">
        <v>1338</v>
      </c>
      <c r="F119" s="63">
        <v>-1197</v>
      </c>
      <c r="G119" s="63">
        <v>170</v>
      </c>
      <c r="H119" s="63">
        <v>451</v>
      </c>
      <c r="I119" s="63">
        <v>453</v>
      </c>
      <c r="J119" s="63">
        <v>392</v>
      </c>
      <c r="K119" s="63">
        <v>390</v>
      </c>
      <c r="L119" s="50"/>
      <c r="M119" s="51"/>
    </row>
    <row r="120" spans="1:13" x14ac:dyDescent="0.35">
      <c r="A120" s="64">
        <f>A10</f>
        <v>2011</v>
      </c>
      <c r="B120" s="63">
        <v>18978</v>
      </c>
      <c r="C120" s="63">
        <v>28764</v>
      </c>
      <c r="D120" s="63">
        <v>30772</v>
      </c>
      <c r="E120" s="63">
        <v>31540</v>
      </c>
      <c r="F120" s="63">
        <v>31608</v>
      </c>
      <c r="G120" s="63">
        <v>31916</v>
      </c>
      <c r="H120" s="63">
        <v>32107</v>
      </c>
      <c r="I120" s="63">
        <v>32236</v>
      </c>
      <c r="J120" s="63">
        <v>32383</v>
      </c>
      <c r="K120" s="63">
        <v>32376</v>
      </c>
      <c r="L120" s="50"/>
      <c r="M120" s="51"/>
    </row>
    <row r="121" spans="1:13" x14ac:dyDescent="0.35">
      <c r="A121" s="64">
        <f t="shared" ref="A121:A129" si="34">A11</f>
        <v>2012</v>
      </c>
      <c r="B121" s="49" t="s">
        <v>14</v>
      </c>
      <c r="C121" s="63">
        <v>19728</v>
      </c>
      <c r="D121" s="63">
        <v>30424</v>
      </c>
      <c r="E121" s="63">
        <v>32415</v>
      </c>
      <c r="F121" s="63">
        <v>32929</v>
      </c>
      <c r="G121" s="63">
        <v>33430</v>
      </c>
      <c r="H121" s="63">
        <v>33720</v>
      </c>
      <c r="I121" s="63">
        <v>33929</v>
      </c>
      <c r="J121" s="63">
        <v>34157</v>
      </c>
      <c r="K121" s="63">
        <v>34145</v>
      </c>
      <c r="L121" s="50"/>
      <c r="M121" s="51"/>
    </row>
    <row r="122" spans="1:13" x14ac:dyDescent="0.35">
      <c r="A122" s="64">
        <f t="shared" si="34"/>
        <v>2013</v>
      </c>
      <c r="B122" s="49" t="s">
        <v>14</v>
      </c>
      <c r="C122" s="49" t="s">
        <v>14</v>
      </c>
      <c r="D122" s="63">
        <v>21459</v>
      </c>
      <c r="E122" s="63">
        <v>33953</v>
      </c>
      <c r="F122" s="63">
        <v>35530</v>
      </c>
      <c r="G122" s="63">
        <v>36458</v>
      </c>
      <c r="H122" s="63">
        <v>37044</v>
      </c>
      <c r="I122" s="63">
        <v>37340</v>
      </c>
      <c r="J122" s="63">
        <v>37567</v>
      </c>
      <c r="K122" s="63">
        <v>37647</v>
      </c>
      <c r="L122" s="50"/>
      <c r="M122" s="51"/>
    </row>
    <row r="123" spans="1:13" x14ac:dyDescent="0.35">
      <c r="A123" s="64">
        <f t="shared" si="34"/>
        <v>2014</v>
      </c>
      <c r="B123" s="49" t="s">
        <v>14</v>
      </c>
      <c r="C123" s="49" t="s">
        <v>14</v>
      </c>
      <c r="D123" s="49" t="s">
        <v>14</v>
      </c>
      <c r="E123" s="63">
        <v>23573</v>
      </c>
      <c r="F123" s="63">
        <v>35166</v>
      </c>
      <c r="G123" s="63">
        <v>37589</v>
      </c>
      <c r="H123" s="63">
        <v>38616</v>
      </c>
      <c r="I123" s="63">
        <v>39195</v>
      </c>
      <c r="J123" s="63">
        <v>39487</v>
      </c>
      <c r="K123" s="63">
        <v>39606</v>
      </c>
      <c r="L123" s="50"/>
      <c r="M123" s="51"/>
    </row>
    <row r="124" spans="1:13" x14ac:dyDescent="0.35">
      <c r="A124" s="64">
        <f t="shared" si="34"/>
        <v>2015</v>
      </c>
      <c r="B124" s="49" t="s">
        <v>14</v>
      </c>
      <c r="C124" s="49" t="s">
        <v>14</v>
      </c>
      <c r="D124" s="49" t="s">
        <v>14</v>
      </c>
      <c r="E124" s="49" t="s">
        <v>14</v>
      </c>
      <c r="F124" s="63">
        <v>22552</v>
      </c>
      <c r="G124" s="63">
        <v>35784</v>
      </c>
      <c r="H124" s="63">
        <v>37919</v>
      </c>
      <c r="I124" s="63">
        <v>38919</v>
      </c>
      <c r="J124" s="63">
        <v>39466</v>
      </c>
      <c r="K124" s="63">
        <v>39772</v>
      </c>
      <c r="L124" s="50"/>
      <c r="M124" s="51"/>
    </row>
    <row r="125" spans="1:13" x14ac:dyDescent="0.35">
      <c r="A125" s="64">
        <f t="shared" si="34"/>
        <v>2016</v>
      </c>
      <c r="B125" s="49" t="s">
        <v>14</v>
      </c>
      <c r="C125" s="49" t="s">
        <v>14</v>
      </c>
      <c r="D125" s="49" t="s">
        <v>14</v>
      </c>
      <c r="E125" s="49" t="s">
        <v>14</v>
      </c>
      <c r="F125" s="49" t="s">
        <v>14</v>
      </c>
      <c r="G125" s="63">
        <v>23457</v>
      </c>
      <c r="H125" s="63">
        <v>35782</v>
      </c>
      <c r="I125" s="63">
        <v>38333</v>
      </c>
      <c r="J125" s="63">
        <v>39332</v>
      </c>
      <c r="K125" s="63">
        <v>39880</v>
      </c>
      <c r="L125" s="50"/>
      <c r="M125" s="51"/>
    </row>
    <row r="126" spans="1:13" x14ac:dyDescent="0.35">
      <c r="A126" s="64">
        <f t="shared" si="34"/>
        <v>2017</v>
      </c>
      <c r="B126" s="49" t="s">
        <v>14</v>
      </c>
      <c r="C126" s="49" t="s">
        <v>14</v>
      </c>
      <c r="D126" s="49" t="s">
        <v>14</v>
      </c>
      <c r="E126" s="49" t="s">
        <v>14</v>
      </c>
      <c r="F126" s="49" t="s">
        <v>14</v>
      </c>
      <c r="G126" s="49" t="s">
        <v>14</v>
      </c>
      <c r="H126" s="63">
        <v>24839</v>
      </c>
      <c r="I126" s="63">
        <v>37647</v>
      </c>
      <c r="J126" s="63">
        <v>39826</v>
      </c>
      <c r="K126" s="63">
        <v>40729</v>
      </c>
      <c r="L126" s="50"/>
      <c r="M126" s="51"/>
    </row>
    <row r="127" spans="1:13" x14ac:dyDescent="0.35">
      <c r="A127" s="64">
        <f t="shared" si="34"/>
        <v>2018</v>
      </c>
      <c r="B127" s="49" t="s">
        <v>14</v>
      </c>
      <c r="C127" s="49" t="s">
        <v>14</v>
      </c>
      <c r="D127" s="49" t="s">
        <v>14</v>
      </c>
      <c r="E127" s="49" t="s">
        <v>14</v>
      </c>
      <c r="F127" s="49" t="s">
        <v>14</v>
      </c>
      <c r="G127" s="49" t="s">
        <v>14</v>
      </c>
      <c r="H127" s="49" t="s">
        <v>14</v>
      </c>
      <c r="I127" s="63">
        <v>25560</v>
      </c>
      <c r="J127" s="63">
        <v>37375</v>
      </c>
      <c r="K127" s="63">
        <v>39595</v>
      </c>
      <c r="L127" s="6"/>
      <c r="M127" s="6"/>
    </row>
    <row r="128" spans="1:13" ht="16" x14ac:dyDescent="0.5">
      <c r="A128" s="64">
        <f t="shared" si="34"/>
        <v>2019</v>
      </c>
      <c r="B128" s="49" t="s">
        <v>14</v>
      </c>
      <c r="C128" s="49" t="s">
        <v>14</v>
      </c>
      <c r="D128" s="49" t="s">
        <v>14</v>
      </c>
      <c r="E128" s="49" t="s">
        <v>14</v>
      </c>
      <c r="F128" s="49" t="s">
        <v>14</v>
      </c>
      <c r="G128" s="49" t="s">
        <v>14</v>
      </c>
      <c r="H128" s="49" t="s">
        <v>14</v>
      </c>
      <c r="I128" s="49" t="s">
        <v>14</v>
      </c>
      <c r="J128" s="63">
        <v>23256</v>
      </c>
      <c r="K128" s="63">
        <v>35966</v>
      </c>
      <c r="L128" s="52"/>
      <c r="M128" s="6"/>
    </row>
    <row r="129" spans="1:13" x14ac:dyDescent="0.35">
      <c r="A129" s="64">
        <f t="shared" si="34"/>
        <v>2020</v>
      </c>
      <c r="B129" s="49" t="s">
        <v>14</v>
      </c>
      <c r="C129" s="49" t="s">
        <v>14</v>
      </c>
      <c r="D129" s="49" t="s">
        <v>14</v>
      </c>
      <c r="E129" s="49" t="s">
        <v>14</v>
      </c>
      <c r="F129" s="49" t="s">
        <v>14</v>
      </c>
      <c r="G129" s="49" t="s">
        <v>14</v>
      </c>
      <c r="H129" s="49" t="s">
        <v>14</v>
      </c>
      <c r="I129" s="49" t="s">
        <v>14</v>
      </c>
      <c r="J129" s="49" t="s">
        <v>14</v>
      </c>
      <c r="K129" s="63">
        <v>18053</v>
      </c>
      <c r="L129" s="54"/>
      <c r="M129" s="6"/>
    </row>
    <row r="130" spans="1:13" x14ac:dyDescent="0.35">
      <c r="A130" s="65"/>
      <c r="B130" s="49"/>
      <c r="C130" s="49"/>
      <c r="D130" s="49"/>
      <c r="E130" s="49"/>
      <c r="F130" s="49"/>
      <c r="G130" s="49"/>
      <c r="H130" s="49"/>
      <c r="I130" s="49"/>
      <c r="J130" s="49"/>
      <c r="K130" s="49"/>
      <c r="L130" s="54"/>
      <c r="M130" s="6"/>
    </row>
    <row r="131" spans="1:13" ht="16" thickBot="1" x14ac:dyDescent="0.4">
      <c r="A131" s="43" t="s">
        <v>47</v>
      </c>
      <c r="B131" s="44"/>
      <c r="C131" s="44"/>
      <c r="D131" s="44"/>
      <c r="E131" s="44"/>
      <c r="F131" s="44"/>
      <c r="G131" s="44"/>
      <c r="H131" s="44"/>
      <c r="I131" s="44"/>
      <c r="J131" s="44"/>
      <c r="K131" s="44"/>
      <c r="L131" s="54"/>
      <c r="M131" s="6"/>
    </row>
    <row r="132" spans="1:13" ht="15" thickBot="1" x14ac:dyDescent="0.4">
      <c r="A132" s="76" t="s">
        <v>45</v>
      </c>
      <c r="B132" s="45" t="s">
        <v>48</v>
      </c>
      <c r="C132" s="46"/>
      <c r="D132" s="46"/>
      <c r="E132" s="46"/>
      <c r="F132" s="46"/>
      <c r="G132" s="46"/>
      <c r="H132" s="46"/>
      <c r="I132" s="46"/>
      <c r="J132" s="46"/>
      <c r="K132" s="47"/>
      <c r="L132" s="54"/>
      <c r="M132" s="6"/>
    </row>
    <row r="133" spans="1:13" x14ac:dyDescent="0.35">
      <c r="A133" s="77"/>
      <c r="B133" s="48">
        <v>1</v>
      </c>
      <c r="C133" s="48">
        <v>2</v>
      </c>
      <c r="D133" s="48">
        <v>3</v>
      </c>
      <c r="E133" s="48">
        <v>4</v>
      </c>
      <c r="F133" s="48">
        <v>5</v>
      </c>
      <c r="G133" s="48">
        <v>6</v>
      </c>
      <c r="H133" s="48">
        <v>7</v>
      </c>
      <c r="I133" s="48">
        <v>8</v>
      </c>
      <c r="J133" s="48">
        <v>9</v>
      </c>
      <c r="K133" s="48">
        <v>10</v>
      </c>
      <c r="L133" s="54"/>
      <c r="M133" s="6"/>
    </row>
    <row r="134" spans="1:13" ht="15" thickBot="1" x14ac:dyDescent="0.4">
      <c r="A134" s="78"/>
      <c r="B134" s="28">
        <f>A136</f>
        <v>2011</v>
      </c>
      <c r="C134" s="28">
        <f>B134+1</f>
        <v>2012</v>
      </c>
      <c r="D134" s="28">
        <f t="shared" ref="D134:K134" si="35">C134+1</f>
        <v>2013</v>
      </c>
      <c r="E134" s="28">
        <f t="shared" si="35"/>
        <v>2014</v>
      </c>
      <c r="F134" s="28">
        <f t="shared" si="35"/>
        <v>2015</v>
      </c>
      <c r="G134" s="28">
        <f t="shared" si="35"/>
        <v>2016</v>
      </c>
      <c r="H134" s="28">
        <f t="shared" si="35"/>
        <v>2017</v>
      </c>
      <c r="I134" s="28">
        <f t="shared" si="35"/>
        <v>2018</v>
      </c>
      <c r="J134" s="28">
        <f t="shared" si="35"/>
        <v>2019</v>
      </c>
      <c r="K134" s="28">
        <f t="shared" si="35"/>
        <v>2020</v>
      </c>
      <c r="L134" s="54"/>
      <c r="M134" s="6"/>
    </row>
    <row r="135" spans="1:13" x14ac:dyDescent="0.35">
      <c r="A135" s="62" t="s">
        <v>12</v>
      </c>
      <c r="B135" s="63">
        <v>11642</v>
      </c>
      <c r="C135" s="63">
        <v>9087</v>
      </c>
      <c r="D135" s="63">
        <v>7912</v>
      </c>
      <c r="E135" s="63">
        <v>6883</v>
      </c>
      <c r="F135" s="63">
        <v>6119</v>
      </c>
      <c r="G135" s="63">
        <v>5409</v>
      </c>
      <c r="H135" s="63">
        <v>4722</v>
      </c>
      <c r="I135" s="63">
        <v>4204</v>
      </c>
      <c r="J135" s="63">
        <v>3928</v>
      </c>
      <c r="K135" s="63">
        <v>3546</v>
      </c>
      <c r="L135" s="54"/>
      <c r="M135" s="6"/>
    </row>
    <row r="136" spans="1:13" x14ac:dyDescent="0.35">
      <c r="A136" s="64">
        <f>A10</f>
        <v>2011</v>
      </c>
      <c r="B136" s="63">
        <v>12311</v>
      </c>
      <c r="C136" s="63">
        <v>3375</v>
      </c>
      <c r="D136" s="63">
        <v>2090</v>
      </c>
      <c r="E136" s="63">
        <v>1472</v>
      </c>
      <c r="F136" s="63">
        <v>1021</v>
      </c>
      <c r="G136" s="63">
        <v>768</v>
      </c>
      <c r="H136" s="63">
        <v>562</v>
      </c>
      <c r="I136" s="63">
        <v>428</v>
      </c>
      <c r="J136" s="63">
        <v>375</v>
      </c>
      <c r="K136" s="63">
        <v>328</v>
      </c>
      <c r="L136" s="54"/>
      <c r="M136" s="6"/>
    </row>
    <row r="137" spans="1:13" x14ac:dyDescent="0.35">
      <c r="A137" s="64">
        <f t="shared" ref="A137:A145" si="36">A11</f>
        <v>2012</v>
      </c>
      <c r="B137" s="49" t="s">
        <v>14</v>
      </c>
      <c r="C137" s="63">
        <v>13215</v>
      </c>
      <c r="D137" s="63">
        <v>3847</v>
      </c>
      <c r="E137" s="63">
        <v>2216</v>
      </c>
      <c r="F137" s="63">
        <v>1457</v>
      </c>
      <c r="G137" s="63">
        <v>965</v>
      </c>
      <c r="H137" s="63">
        <v>687</v>
      </c>
      <c r="I137" s="63">
        <v>503</v>
      </c>
      <c r="J137" s="63">
        <v>391</v>
      </c>
      <c r="K137" s="63">
        <v>318</v>
      </c>
      <c r="L137" s="54"/>
      <c r="M137" s="6"/>
    </row>
    <row r="138" spans="1:13" x14ac:dyDescent="0.35">
      <c r="A138" s="64">
        <f t="shared" si="36"/>
        <v>2013</v>
      </c>
      <c r="B138" s="49" t="s">
        <v>14</v>
      </c>
      <c r="C138" s="49" t="s">
        <v>14</v>
      </c>
      <c r="D138" s="63">
        <v>15094</v>
      </c>
      <c r="E138" s="63">
        <v>4136</v>
      </c>
      <c r="F138" s="63">
        <v>2509</v>
      </c>
      <c r="G138" s="63">
        <v>1512</v>
      </c>
      <c r="H138" s="63">
        <v>937</v>
      </c>
      <c r="I138" s="63">
        <v>677</v>
      </c>
      <c r="J138" s="63">
        <v>496</v>
      </c>
      <c r="K138" s="63">
        <v>396</v>
      </c>
      <c r="L138" s="54"/>
      <c r="M138" s="6"/>
    </row>
    <row r="139" spans="1:13" x14ac:dyDescent="0.35">
      <c r="A139" s="64">
        <f t="shared" si="36"/>
        <v>2014</v>
      </c>
      <c r="B139" s="49" t="s">
        <v>14</v>
      </c>
      <c r="C139" s="49" t="s">
        <v>14</v>
      </c>
      <c r="D139" s="49" t="s">
        <v>14</v>
      </c>
      <c r="E139" s="63">
        <v>14703</v>
      </c>
      <c r="F139" s="63">
        <v>4424</v>
      </c>
      <c r="G139" s="63">
        <v>2474</v>
      </c>
      <c r="H139" s="63">
        <v>1500</v>
      </c>
      <c r="I139" s="63">
        <v>936</v>
      </c>
      <c r="J139" s="63">
        <v>661</v>
      </c>
      <c r="K139" s="63">
        <v>555</v>
      </c>
      <c r="L139" s="57"/>
      <c r="M139" s="6"/>
    </row>
    <row r="140" spans="1:13" x14ac:dyDescent="0.35">
      <c r="A140" s="64">
        <f t="shared" si="36"/>
        <v>2015</v>
      </c>
      <c r="B140" s="49" t="s">
        <v>14</v>
      </c>
      <c r="C140" s="49" t="s">
        <v>14</v>
      </c>
      <c r="D140" s="49" t="s">
        <v>14</v>
      </c>
      <c r="E140" s="49" t="s">
        <v>14</v>
      </c>
      <c r="F140" s="63">
        <v>16240</v>
      </c>
      <c r="G140" s="63">
        <v>4253</v>
      </c>
      <c r="H140" s="63">
        <v>2536</v>
      </c>
      <c r="I140" s="63">
        <v>1596</v>
      </c>
      <c r="J140" s="63">
        <v>1069</v>
      </c>
      <c r="K140" s="63">
        <v>771</v>
      </c>
      <c r="L140" s="54"/>
      <c r="M140" s="6"/>
    </row>
    <row r="141" spans="1:13" ht="16" x14ac:dyDescent="0.5">
      <c r="A141" s="64">
        <f t="shared" si="36"/>
        <v>2016</v>
      </c>
      <c r="B141" s="49" t="s">
        <v>14</v>
      </c>
      <c r="C141" s="49" t="s">
        <v>14</v>
      </c>
      <c r="D141" s="49" t="s">
        <v>14</v>
      </c>
      <c r="E141" s="49" t="s">
        <v>14</v>
      </c>
      <c r="F141" s="49" t="s">
        <v>14</v>
      </c>
      <c r="G141" s="63">
        <v>15181</v>
      </c>
      <c r="H141" s="63">
        <v>4446</v>
      </c>
      <c r="I141" s="63">
        <v>2540</v>
      </c>
      <c r="J141" s="63">
        <v>1641</v>
      </c>
      <c r="K141" s="63">
        <v>1124</v>
      </c>
      <c r="L141" s="52"/>
      <c r="M141" s="6"/>
    </row>
    <row r="142" spans="1:13" x14ac:dyDescent="0.35">
      <c r="A142" s="64">
        <f t="shared" si="36"/>
        <v>2017</v>
      </c>
      <c r="B142" s="49" t="s">
        <v>14</v>
      </c>
      <c r="C142" s="49" t="s">
        <v>14</v>
      </c>
      <c r="D142" s="49" t="s">
        <v>14</v>
      </c>
      <c r="E142" s="49" t="s">
        <v>14</v>
      </c>
      <c r="F142" s="49" t="s">
        <v>14</v>
      </c>
      <c r="G142" s="49" t="s">
        <v>14</v>
      </c>
      <c r="H142" s="63">
        <v>14089</v>
      </c>
      <c r="I142" s="63">
        <v>4369</v>
      </c>
      <c r="J142" s="63">
        <v>2683</v>
      </c>
      <c r="K142" s="63">
        <v>1749</v>
      </c>
      <c r="L142" s="58"/>
      <c r="M142" s="6"/>
    </row>
    <row r="143" spans="1:13" x14ac:dyDescent="0.35">
      <c r="A143" s="64">
        <f t="shared" si="36"/>
        <v>2018</v>
      </c>
      <c r="B143" s="49" t="s">
        <v>14</v>
      </c>
      <c r="C143" s="49" t="s">
        <v>14</v>
      </c>
      <c r="D143" s="49" t="s">
        <v>14</v>
      </c>
      <c r="E143" s="49" t="s">
        <v>14</v>
      </c>
      <c r="F143" s="49" t="s">
        <v>14</v>
      </c>
      <c r="G143" s="49" t="s">
        <v>14</v>
      </c>
      <c r="H143" s="49" t="s">
        <v>14</v>
      </c>
      <c r="I143" s="63">
        <v>14023</v>
      </c>
      <c r="J143" s="63">
        <v>4451</v>
      </c>
      <c r="K143" s="63">
        <v>2550</v>
      </c>
      <c r="L143" s="6"/>
      <c r="M143" s="6"/>
    </row>
    <row r="144" spans="1:13" x14ac:dyDescent="0.35">
      <c r="A144" s="64">
        <f t="shared" si="36"/>
        <v>2019</v>
      </c>
      <c r="B144" s="49" t="s">
        <v>14</v>
      </c>
      <c r="C144" s="49" t="s">
        <v>14</v>
      </c>
      <c r="D144" s="49" t="s">
        <v>14</v>
      </c>
      <c r="E144" s="49" t="s">
        <v>14</v>
      </c>
      <c r="F144" s="49" t="s">
        <v>14</v>
      </c>
      <c r="G144" s="49" t="s">
        <v>14</v>
      </c>
      <c r="H144" s="49" t="s">
        <v>14</v>
      </c>
      <c r="I144" s="49" t="s">
        <v>14</v>
      </c>
      <c r="J144" s="63">
        <v>14638</v>
      </c>
      <c r="K144" s="63">
        <v>4242</v>
      </c>
      <c r="L144" s="6"/>
      <c r="M144" s="6"/>
    </row>
    <row r="145" spans="1:13" x14ac:dyDescent="0.35">
      <c r="A145" s="64">
        <f t="shared" si="36"/>
        <v>2020</v>
      </c>
      <c r="B145" s="49" t="s">
        <v>14</v>
      </c>
      <c r="C145" s="49" t="s">
        <v>14</v>
      </c>
      <c r="D145" s="49" t="s">
        <v>14</v>
      </c>
      <c r="E145" s="49" t="s">
        <v>14</v>
      </c>
      <c r="F145" s="49" t="s">
        <v>14</v>
      </c>
      <c r="G145" s="49" t="s">
        <v>14</v>
      </c>
      <c r="H145" s="49" t="s">
        <v>14</v>
      </c>
      <c r="I145" s="49" t="s">
        <v>14</v>
      </c>
      <c r="J145" s="49" t="s">
        <v>14</v>
      </c>
      <c r="K145" s="63">
        <v>11434</v>
      </c>
      <c r="L145" s="6"/>
      <c r="M145" s="6"/>
    </row>
    <row r="146" spans="1:13" x14ac:dyDescent="0.35">
      <c r="A146" s="65"/>
      <c r="B146" s="49"/>
      <c r="C146" s="49"/>
      <c r="D146" s="49"/>
      <c r="E146" s="49"/>
      <c r="F146" s="49"/>
      <c r="G146" s="49"/>
      <c r="H146" s="49"/>
      <c r="I146" s="49"/>
      <c r="J146" s="49"/>
      <c r="K146" s="49"/>
      <c r="L146" s="6"/>
      <c r="M146" s="6"/>
    </row>
    <row r="147" spans="1:13" ht="16" thickBot="1" x14ac:dyDescent="0.4">
      <c r="A147" s="43" t="s">
        <v>49</v>
      </c>
      <c r="B147" s="44"/>
      <c r="C147" s="44"/>
      <c r="D147" s="44"/>
      <c r="E147" s="44"/>
      <c r="F147" s="44"/>
      <c r="G147" s="44"/>
      <c r="H147" s="44"/>
      <c r="I147" s="44"/>
      <c r="J147" s="44"/>
      <c r="K147" s="44"/>
      <c r="L147" s="6"/>
      <c r="M147" s="6"/>
    </row>
    <row r="148" spans="1:13" ht="15" thickBot="1" x14ac:dyDescent="0.4">
      <c r="A148" s="76" t="s">
        <v>45</v>
      </c>
      <c r="B148" s="45" t="s">
        <v>50</v>
      </c>
      <c r="C148" s="46"/>
      <c r="D148" s="46"/>
      <c r="E148" s="46"/>
      <c r="F148" s="46"/>
      <c r="G148" s="46"/>
      <c r="H148" s="46"/>
      <c r="I148" s="46"/>
      <c r="J148" s="46"/>
      <c r="K148" s="47"/>
      <c r="L148" s="6"/>
      <c r="M148" s="6"/>
    </row>
    <row r="149" spans="1:13" x14ac:dyDescent="0.35">
      <c r="A149" s="77"/>
      <c r="B149" s="48">
        <v>1</v>
      </c>
      <c r="C149" s="48">
        <v>2</v>
      </c>
      <c r="D149" s="48">
        <v>3</v>
      </c>
      <c r="E149" s="48">
        <v>4</v>
      </c>
      <c r="F149" s="48">
        <v>5</v>
      </c>
      <c r="G149" s="48">
        <v>6</v>
      </c>
      <c r="H149" s="48">
        <v>7</v>
      </c>
      <c r="I149" s="48">
        <v>8</v>
      </c>
      <c r="J149" s="48">
        <v>9</v>
      </c>
      <c r="K149" s="48">
        <v>10</v>
      </c>
      <c r="L149" s="50"/>
      <c r="M149" s="51"/>
    </row>
    <row r="150" spans="1:13" ht="15" thickBot="1" x14ac:dyDescent="0.4">
      <c r="A150" s="78"/>
      <c r="B150" s="28">
        <f>A152</f>
        <v>2011</v>
      </c>
      <c r="C150" s="28">
        <f>B150+1</f>
        <v>2012</v>
      </c>
      <c r="D150" s="28">
        <f t="shared" ref="D150:K150" si="37">C150+1</f>
        <v>2013</v>
      </c>
      <c r="E150" s="28">
        <f t="shared" si="37"/>
        <v>2014</v>
      </c>
      <c r="F150" s="28">
        <f t="shared" si="37"/>
        <v>2015</v>
      </c>
      <c r="G150" s="28">
        <f t="shared" si="37"/>
        <v>2016</v>
      </c>
      <c r="H150" s="28">
        <f t="shared" si="37"/>
        <v>2017</v>
      </c>
      <c r="I150" s="28">
        <f t="shared" si="37"/>
        <v>2018</v>
      </c>
      <c r="J150" s="28">
        <f t="shared" si="37"/>
        <v>2019</v>
      </c>
      <c r="K150" s="28">
        <f t="shared" si="37"/>
        <v>2020</v>
      </c>
      <c r="L150" s="50"/>
      <c r="M150" s="51"/>
    </row>
    <row r="151" spans="1:13" x14ac:dyDescent="0.35">
      <c r="A151" s="62" t="s">
        <v>12</v>
      </c>
      <c r="B151" s="63">
        <v>30126</v>
      </c>
      <c r="C151" s="63">
        <v>27811</v>
      </c>
      <c r="D151" s="63">
        <v>29090</v>
      </c>
      <c r="E151" s="63">
        <v>27407</v>
      </c>
      <c r="F151" s="63">
        <v>-1554</v>
      </c>
      <c r="G151" s="63">
        <v>153</v>
      </c>
      <c r="H151" s="63">
        <v>2522</v>
      </c>
      <c r="I151" s="63">
        <v>536</v>
      </c>
      <c r="J151" s="63">
        <v>407</v>
      </c>
      <c r="K151" s="63">
        <v>124</v>
      </c>
      <c r="L151" s="50"/>
      <c r="M151" s="51"/>
    </row>
    <row r="152" spans="1:13" x14ac:dyDescent="0.35">
      <c r="A152" s="64">
        <f>A10</f>
        <v>2011</v>
      </c>
      <c r="B152" s="63">
        <v>43359</v>
      </c>
      <c r="C152" s="63">
        <v>46008</v>
      </c>
      <c r="D152" s="63">
        <v>46842</v>
      </c>
      <c r="E152" s="63">
        <v>47127</v>
      </c>
      <c r="F152" s="63">
        <v>46829</v>
      </c>
      <c r="G152" s="63">
        <v>46926</v>
      </c>
      <c r="H152" s="63">
        <v>46979</v>
      </c>
      <c r="I152" s="63">
        <v>47022</v>
      </c>
      <c r="J152" s="63">
        <v>47057</v>
      </c>
      <c r="K152" s="63">
        <v>47086</v>
      </c>
      <c r="L152" s="50"/>
      <c r="M152" s="51"/>
    </row>
    <row r="153" spans="1:13" x14ac:dyDescent="0.35">
      <c r="A153" s="64">
        <f t="shared" ref="A153:A161" si="38">A11</f>
        <v>2012</v>
      </c>
      <c r="B153" s="49" t="s">
        <v>14</v>
      </c>
      <c r="C153" s="63">
        <v>45240</v>
      </c>
      <c r="D153" s="63">
        <v>48118</v>
      </c>
      <c r="E153" s="63">
        <v>48668</v>
      </c>
      <c r="F153" s="63">
        <v>48490</v>
      </c>
      <c r="G153" s="63">
        <v>48608</v>
      </c>
      <c r="H153" s="63">
        <v>48682</v>
      </c>
      <c r="I153" s="63">
        <v>48757</v>
      </c>
      <c r="J153" s="63">
        <v>48780</v>
      </c>
      <c r="K153" s="63">
        <v>48805</v>
      </c>
      <c r="L153" s="50"/>
      <c r="M153" s="51"/>
    </row>
    <row r="154" spans="1:13" x14ac:dyDescent="0.35">
      <c r="A154" s="64">
        <f t="shared" si="38"/>
        <v>2013</v>
      </c>
      <c r="B154" s="49" t="s">
        <v>14</v>
      </c>
      <c r="C154" s="49" t="s">
        <v>14</v>
      </c>
      <c r="D154" s="63">
        <v>50089</v>
      </c>
      <c r="E154" s="63">
        <v>53386</v>
      </c>
      <c r="F154" s="63">
        <v>53460</v>
      </c>
      <c r="G154" s="63">
        <v>53608</v>
      </c>
      <c r="H154" s="63">
        <v>53694</v>
      </c>
      <c r="I154" s="63">
        <v>53766</v>
      </c>
      <c r="J154" s="63">
        <v>53804</v>
      </c>
      <c r="K154" s="63">
        <v>53842</v>
      </c>
      <c r="L154" s="50"/>
      <c r="M154" s="51"/>
    </row>
    <row r="155" spans="1:13" x14ac:dyDescent="0.35">
      <c r="A155" s="64">
        <f t="shared" si="38"/>
        <v>2014</v>
      </c>
      <c r="B155" s="49" t="s">
        <v>14</v>
      </c>
      <c r="C155" s="49" t="s">
        <v>14</v>
      </c>
      <c r="D155" s="49" t="s">
        <v>14</v>
      </c>
      <c r="E155" s="63">
        <v>53914</v>
      </c>
      <c r="F155" s="63">
        <v>56635</v>
      </c>
      <c r="G155" s="63">
        <v>56950</v>
      </c>
      <c r="H155" s="63">
        <v>57142</v>
      </c>
      <c r="I155" s="63">
        <v>57186</v>
      </c>
      <c r="J155" s="63">
        <v>57243</v>
      </c>
      <c r="K155" s="63">
        <v>57287</v>
      </c>
      <c r="L155" s="50"/>
      <c r="M155" s="51"/>
    </row>
    <row r="156" spans="1:13" x14ac:dyDescent="0.35">
      <c r="A156" s="64">
        <f t="shared" si="38"/>
        <v>2015</v>
      </c>
      <c r="B156" s="49" t="s">
        <v>14</v>
      </c>
      <c r="C156" s="49" t="s">
        <v>14</v>
      </c>
      <c r="D156" s="49" t="s">
        <v>14</v>
      </c>
      <c r="E156" s="49" t="s">
        <v>14</v>
      </c>
      <c r="F156" s="63">
        <v>54672</v>
      </c>
      <c r="G156" s="63">
        <v>57663</v>
      </c>
      <c r="H156" s="63">
        <v>58276</v>
      </c>
      <c r="I156" s="63">
        <v>58307</v>
      </c>
      <c r="J156" s="63">
        <v>58381</v>
      </c>
      <c r="K156" s="63">
        <v>58415</v>
      </c>
      <c r="L156" s="50"/>
      <c r="M156" s="51"/>
    </row>
    <row r="157" spans="1:13" x14ac:dyDescent="0.35">
      <c r="A157" s="64">
        <f t="shared" si="38"/>
        <v>2016</v>
      </c>
      <c r="B157" s="49" t="s">
        <v>14</v>
      </c>
      <c r="C157" s="49" t="s">
        <v>14</v>
      </c>
      <c r="D157" s="49" t="s">
        <v>14</v>
      </c>
      <c r="E157" s="49" t="s">
        <v>14</v>
      </c>
      <c r="F157" s="49" t="s">
        <v>14</v>
      </c>
      <c r="G157" s="63">
        <v>53856</v>
      </c>
      <c r="H157" s="63">
        <v>56884</v>
      </c>
      <c r="I157" s="63">
        <v>57543</v>
      </c>
      <c r="J157" s="63">
        <v>57709</v>
      </c>
      <c r="K157" s="63">
        <v>57819</v>
      </c>
      <c r="L157" s="6"/>
      <c r="M157" s="6"/>
    </row>
    <row r="158" spans="1:13" ht="16" x14ac:dyDescent="0.5">
      <c r="A158" s="64">
        <f t="shared" si="38"/>
        <v>2017</v>
      </c>
      <c r="B158" s="49" t="s">
        <v>14</v>
      </c>
      <c r="C158" s="49" t="s">
        <v>14</v>
      </c>
      <c r="D158" s="49" t="s">
        <v>14</v>
      </c>
      <c r="E158" s="49" t="s">
        <v>14</v>
      </c>
      <c r="F158" s="49" t="s">
        <v>14</v>
      </c>
      <c r="G158" s="49" t="s">
        <v>14</v>
      </c>
      <c r="H158" s="63">
        <v>53973</v>
      </c>
      <c r="I158" s="63">
        <v>58060</v>
      </c>
      <c r="J158" s="63">
        <v>58518</v>
      </c>
      <c r="K158" s="63">
        <v>58718</v>
      </c>
      <c r="L158" s="52"/>
      <c r="M158" s="6"/>
    </row>
    <row r="159" spans="1:13" x14ac:dyDescent="0.35">
      <c r="A159" s="64">
        <f t="shared" si="38"/>
        <v>2018</v>
      </c>
      <c r="B159" s="49" t="s">
        <v>14</v>
      </c>
      <c r="C159" s="49" t="s">
        <v>14</v>
      </c>
      <c r="D159" s="49" t="s">
        <v>14</v>
      </c>
      <c r="E159" s="49" t="s">
        <v>14</v>
      </c>
      <c r="F159" s="49" t="s">
        <v>14</v>
      </c>
      <c r="G159" s="49" t="s">
        <v>14</v>
      </c>
      <c r="H159" s="49" t="s">
        <v>14</v>
      </c>
      <c r="I159" s="63">
        <v>53604</v>
      </c>
      <c r="J159" s="63">
        <v>56585</v>
      </c>
      <c r="K159" s="63">
        <v>56980</v>
      </c>
      <c r="L159" s="54"/>
      <c r="M159" s="6"/>
    </row>
    <row r="160" spans="1:13" x14ac:dyDescent="0.35">
      <c r="A160" s="64">
        <f t="shared" si="38"/>
        <v>2019</v>
      </c>
      <c r="B160" s="49" t="s">
        <v>14</v>
      </c>
      <c r="C160" s="49" t="s">
        <v>14</v>
      </c>
      <c r="D160" s="49" t="s">
        <v>14</v>
      </c>
      <c r="E160" s="49" t="s">
        <v>14</v>
      </c>
      <c r="F160" s="49" t="s">
        <v>14</v>
      </c>
      <c r="G160" s="49" t="s">
        <v>14</v>
      </c>
      <c r="H160" s="49" t="s">
        <v>14</v>
      </c>
      <c r="I160" s="49" t="s">
        <v>14</v>
      </c>
      <c r="J160" s="63">
        <v>51211</v>
      </c>
      <c r="K160" s="63">
        <v>54780</v>
      </c>
      <c r="L160" s="54"/>
      <c r="M160" s="6"/>
    </row>
    <row r="161" spans="1:13" x14ac:dyDescent="0.35">
      <c r="A161" s="64">
        <f t="shared" si="38"/>
        <v>2020</v>
      </c>
      <c r="B161" s="49" t="s">
        <v>14</v>
      </c>
      <c r="C161" s="49" t="s">
        <v>14</v>
      </c>
      <c r="D161" s="49" t="s">
        <v>14</v>
      </c>
      <c r="E161" s="49" t="s">
        <v>14</v>
      </c>
      <c r="F161" s="49" t="s">
        <v>14</v>
      </c>
      <c r="G161" s="49" t="s">
        <v>14</v>
      </c>
      <c r="H161" s="49" t="s">
        <v>14</v>
      </c>
      <c r="I161" s="49" t="s">
        <v>14</v>
      </c>
      <c r="J161" s="49" t="s">
        <v>14</v>
      </c>
      <c r="K161" s="63">
        <v>40917</v>
      </c>
      <c r="L161" s="54"/>
      <c r="M161" s="6"/>
    </row>
    <row r="162" spans="1:13" x14ac:dyDescent="0.35">
      <c r="A162" s="65"/>
      <c r="B162" s="49"/>
      <c r="C162" s="49"/>
      <c r="D162" s="49"/>
      <c r="E162" s="49"/>
      <c r="F162" s="49"/>
      <c r="G162" s="49"/>
      <c r="H162" s="49"/>
      <c r="I162" s="49"/>
      <c r="J162" s="49"/>
      <c r="K162" s="49"/>
      <c r="L162" s="54"/>
      <c r="M162" s="6"/>
    </row>
    <row r="163" spans="1:13" ht="16" x14ac:dyDescent="0.5">
      <c r="A163" s="59"/>
      <c r="B163" s="60"/>
      <c r="C163" s="60"/>
      <c r="D163" s="60"/>
      <c r="E163" s="60"/>
      <c r="F163" s="60"/>
      <c r="G163" s="61"/>
      <c r="H163" s="61"/>
      <c r="I163" s="61"/>
      <c r="J163" s="61"/>
      <c r="K163" s="54"/>
      <c r="L163" s="54"/>
      <c r="M163" s="6"/>
    </row>
    <row r="164" spans="1:13" ht="15.5" x14ac:dyDescent="0.35">
      <c r="A164" s="43" t="s">
        <v>51</v>
      </c>
      <c r="B164" s="44"/>
      <c r="C164" s="44"/>
      <c r="D164" s="44"/>
      <c r="E164" s="44"/>
      <c r="F164" s="44"/>
      <c r="G164" s="44"/>
      <c r="H164" s="44"/>
      <c r="I164" s="44"/>
      <c r="J164" s="44"/>
      <c r="K164" s="44"/>
      <c r="L164" s="44"/>
      <c r="M164" s="6"/>
    </row>
    <row r="165" spans="1:13" ht="16" thickBot="1" x14ac:dyDescent="0.4">
      <c r="A165" s="43" t="s">
        <v>44</v>
      </c>
      <c r="B165" s="44"/>
      <c r="C165" s="44"/>
      <c r="D165" s="44"/>
      <c r="E165" s="44"/>
      <c r="F165" s="44"/>
      <c r="G165" s="44"/>
      <c r="H165" s="44"/>
      <c r="I165" s="44"/>
      <c r="J165" s="44"/>
      <c r="K165" s="44"/>
      <c r="L165" s="44"/>
      <c r="M165" s="6"/>
    </row>
    <row r="166" spans="1:13" ht="15" thickBot="1" x14ac:dyDescent="0.4">
      <c r="A166" s="76" t="s">
        <v>45</v>
      </c>
      <c r="B166" s="45" t="s">
        <v>52</v>
      </c>
      <c r="C166" s="46"/>
      <c r="D166" s="46"/>
      <c r="E166" s="46"/>
      <c r="F166" s="46"/>
      <c r="G166" s="46"/>
      <c r="H166" s="46"/>
      <c r="I166" s="46"/>
      <c r="J166" s="46"/>
      <c r="K166" s="47"/>
      <c r="L166" s="48">
        <v>11</v>
      </c>
      <c r="M166" s="6"/>
    </row>
    <row r="167" spans="1:13" x14ac:dyDescent="0.35">
      <c r="A167" s="77"/>
      <c r="B167" s="48">
        <v>1</v>
      </c>
      <c r="C167" s="48">
        <v>2</v>
      </c>
      <c r="D167" s="48">
        <v>3</v>
      </c>
      <c r="E167" s="48">
        <v>4</v>
      </c>
      <c r="F167" s="48">
        <v>5</v>
      </c>
      <c r="G167" s="48">
        <v>6</v>
      </c>
      <c r="H167" s="48">
        <v>7</v>
      </c>
      <c r="I167" s="48">
        <v>8</v>
      </c>
      <c r="J167" s="48">
        <v>9</v>
      </c>
      <c r="K167" s="48">
        <v>10</v>
      </c>
      <c r="L167" s="77" t="s">
        <v>53</v>
      </c>
      <c r="M167" s="6"/>
    </row>
    <row r="168" spans="1:13" ht="15" thickBot="1" x14ac:dyDescent="0.4">
      <c r="A168" s="78"/>
      <c r="B168" s="28">
        <f>A170</f>
        <v>2011</v>
      </c>
      <c r="C168" s="28">
        <f>B168+1</f>
        <v>2012</v>
      </c>
      <c r="D168" s="28">
        <f t="shared" ref="D168:K168" si="39">C168+1</f>
        <v>2013</v>
      </c>
      <c r="E168" s="28">
        <f t="shared" si="39"/>
        <v>2014</v>
      </c>
      <c r="F168" s="28">
        <f t="shared" si="39"/>
        <v>2015</v>
      </c>
      <c r="G168" s="28">
        <f t="shared" si="39"/>
        <v>2016</v>
      </c>
      <c r="H168" s="28">
        <f t="shared" si="39"/>
        <v>2017</v>
      </c>
      <c r="I168" s="28">
        <f t="shared" si="39"/>
        <v>2018</v>
      </c>
      <c r="J168" s="28">
        <f t="shared" si="39"/>
        <v>2019</v>
      </c>
      <c r="K168" s="28">
        <f t="shared" si="39"/>
        <v>2020</v>
      </c>
      <c r="L168" s="78"/>
      <c r="M168" s="6"/>
    </row>
    <row r="169" spans="1:13" x14ac:dyDescent="0.35">
      <c r="A169" s="62" t="s">
        <v>54</v>
      </c>
      <c r="B169" s="49">
        <v>-642</v>
      </c>
      <c r="C169" s="49">
        <v>37077</v>
      </c>
      <c r="D169" s="49">
        <v>695</v>
      </c>
      <c r="E169" s="49">
        <v>15339</v>
      </c>
      <c r="F169" s="49">
        <v>67</v>
      </c>
      <c r="G169" s="49">
        <v>3275</v>
      </c>
      <c r="H169" s="49">
        <v>2341</v>
      </c>
      <c r="I169" s="49">
        <v>-284</v>
      </c>
      <c r="J169" s="49">
        <v>85</v>
      </c>
      <c r="K169" s="49">
        <v>-52</v>
      </c>
      <c r="L169" s="63">
        <f>K169</f>
        <v>-52</v>
      </c>
      <c r="M169" s="6"/>
    </row>
    <row r="170" spans="1:13" x14ac:dyDescent="0.35">
      <c r="A170" s="64">
        <f>A10</f>
        <v>2011</v>
      </c>
      <c r="B170" s="49">
        <v>916981</v>
      </c>
      <c r="C170" s="49">
        <v>916981</v>
      </c>
      <c r="D170" s="49">
        <v>922487</v>
      </c>
      <c r="E170" s="49">
        <v>929870</v>
      </c>
      <c r="F170" s="49">
        <v>933605</v>
      </c>
      <c r="G170" s="49">
        <v>935363</v>
      </c>
      <c r="H170" s="49">
        <v>936505</v>
      </c>
      <c r="I170" s="49">
        <v>936438</v>
      </c>
      <c r="J170" s="49">
        <v>936474</v>
      </c>
      <c r="K170" s="49">
        <v>936380</v>
      </c>
      <c r="L170" s="63">
        <f t="shared" ref="L170:L177" si="40">K170-J170</f>
        <v>-94</v>
      </c>
      <c r="M170" s="6"/>
    </row>
    <row r="171" spans="1:13" x14ac:dyDescent="0.35">
      <c r="A171" s="64">
        <f t="shared" ref="A171:A179" si="41">A11</f>
        <v>2012</v>
      </c>
      <c r="B171" s="49" t="s">
        <v>14</v>
      </c>
      <c r="C171" s="49">
        <v>1007049</v>
      </c>
      <c r="D171" s="49">
        <v>1012210</v>
      </c>
      <c r="E171" s="49">
        <v>1021197</v>
      </c>
      <c r="F171" s="49">
        <v>1026707</v>
      </c>
      <c r="G171" s="49">
        <v>1031431</v>
      </c>
      <c r="H171" s="49">
        <v>1033020</v>
      </c>
      <c r="I171" s="49">
        <v>1033253</v>
      </c>
      <c r="J171" s="49">
        <v>1033489</v>
      </c>
      <c r="K171" s="49">
        <v>1032656</v>
      </c>
      <c r="L171" s="63">
        <f t="shared" si="40"/>
        <v>-833</v>
      </c>
      <c r="M171" s="6"/>
    </row>
    <row r="172" spans="1:13" x14ac:dyDescent="0.35">
      <c r="A172" s="64">
        <f t="shared" si="41"/>
        <v>2013</v>
      </c>
      <c r="B172" s="49" t="s">
        <v>14</v>
      </c>
      <c r="C172" s="49" t="s">
        <v>14</v>
      </c>
      <c r="D172" s="49">
        <v>1242188</v>
      </c>
      <c r="E172" s="49">
        <v>1254894</v>
      </c>
      <c r="F172" s="49">
        <v>1262623</v>
      </c>
      <c r="G172" s="49">
        <v>1268613</v>
      </c>
      <c r="H172" s="49">
        <v>1272422</v>
      </c>
      <c r="I172" s="49">
        <v>1273931</v>
      </c>
      <c r="J172" s="49">
        <v>1275059</v>
      </c>
      <c r="K172" s="49">
        <v>1274858</v>
      </c>
      <c r="L172" s="63">
        <f t="shared" si="40"/>
        <v>-201</v>
      </c>
      <c r="M172" s="6"/>
    </row>
    <row r="173" spans="1:13" x14ac:dyDescent="0.35">
      <c r="A173" s="64">
        <f t="shared" si="41"/>
        <v>2014</v>
      </c>
      <c r="B173" s="49" t="s">
        <v>14</v>
      </c>
      <c r="C173" s="49" t="s">
        <v>14</v>
      </c>
      <c r="D173" s="49" t="s">
        <v>14</v>
      </c>
      <c r="E173" s="49">
        <v>1377344</v>
      </c>
      <c r="F173" s="49">
        <v>1393295</v>
      </c>
      <c r="G173" s="49">
        <v>1401127</v>
      </c>
      <c r="H173" s="49">
        <v>1406531</v>
      </c>
      <c r="I173" s="49">
        <v>1410861</v>
      </c>
      <c r="J173" s="49">
        <v>1414173</v>
      </c>
      <c r="K173" s="49">
        <v>1414307</v>
      </c>
      <c r="L173" s="63">
        <f t="shared" si="40"/>
        <v>134</v>
      </c>
      <c r="M173" s="6"/>
    </row>
    <row r="174" spans="1:13" x14ac:dyDescent="0.35">
      <c r="A174" s="64">
        <f t="shared" si="41"/>
        <v>2015</v>
      </c>
      <c r="B174" s="49" t="s">
        <v>14</v>
      </c>
      <c r="C174" s="49" t="s">
        <v>14</v>
      </c>
      <c r="D174" s="49" t="s">
        <v>14</v>
      </c>
      <c r="E174" s="49" t="s">
        <v>14</v>
      </c>
      <c r="F174" s="49">
        <v>1509020</v>
      </c>
      <c r="G174" s="49">
        <v>1524233</v>
      </c>
      <c r="H174" s="49">
        <v>1531371</v>
      </c>
      <c r="I174" s="49">
        <v>1539928</v>
      </c>
      <c r="J174" s="49">
        <v>1548963</v>
      </c>
      <c r="K174" s="49">
        <v>1551000</v>
      </c>
      <c r="L174" s="63">
        <f t="shared" si="40"/>
        <v>2037</v>
      </c>
      <c r="M174" s="6"/>
    </row>
    <row r="175" spans="1:13" x14ac:dyDescent="0.35">
      <c r="A175" s="64">
        <f t="shared" si="41"/>
        <v>2016</v>
      </c>
      <c r="B175" s="49" t="s">
        <v>14</v>
      </c>
      <c r="C175" s="49" t="s">
        <v>14</v>
      </c>
      <c r="D175" s="49" t="s">
        <v>14</v>
      </c>
      <c r="E175" s="49" t="s">
        <v>14</v>
      </c>
      <c r="F175" s="49" t="s">
        <v>14</v>
      </c>
      <c r="G175" s="49">
        <v>1613950</v>
      </c>
      <c r="H175" s="49">
        <v>1636563.1250000002</v>
      </c>
      <c r="I175" s="49">
        <v>1649544.6399600001</v>
      </c>
      <c r="J175" s="49">
        <v>1664487.67842</v>
      </c>
      <c r="K175" s="49">
        <v>1668468</v>
      </c>
      <c r="L175" s="63">
        <f t="shared" si="40"/>
        <v>3980.3215799999889</v>
      </c>
      <c r="M175" s="6"/>
    </row>
    <row r="176" spans="1:13" x14ac:dyDescent="0.35">
      <c r="A176" s="64">
        <f t="shared" si="41"/>
        <v>2017</v>
      </c>
      <c r="B176" s="49" t="s">
        <v>14</v>
      </c>
      <c r="C176" s="49" t="s">
        <v>14</v>
      </c>
      <c r="D176" s="49" t="s">
        <v>14</v>
      </c>
      <c r="E176" s="49" t="s">
        <v>14</v>
      </c>
      <c r="F176" s="49" t="s">
        <v>14</v>
      </c>
      <c r="G176" s="49" t="s">
        <v>14</v>
      </c>
      <c r="H176" s="49">
        <v>1603851.4871400001</v>
      </c>
      <c r="I176" s="49">
        <v>1632643.1046600002</v>
      </c>
      <c r="J176" s="49">
        <v>1644144.3583799999</v>
      </c>
      <c r="K176" s="49">
        <v>1646384</v>
      </c>
      <c r="L176" s="63">
        <f t="shared" si="40"/>
        <v>2239.6416200001258</v>
      </c>
      <c r="M176" s="6"/>
    </row>
    <row r="177" spans="1:13" x14ac:dyDescent="0.35">
      <c r="A177" s="64">
        <f t="shared" si="41"/>
        <v>2018</v>
      </c>
      <c r="B177" s="49" t="s">
        <v>14</v>
      </c>
      <c r="C177" s="49" t="s">
        <v>14</v>
      </c>
      <c r="D177" s="49" t="s">
        <v>14</v>
      </c>
      <c r="E177" s="49" t="s">
        <v>14</v>
      </c>
      <c r="F177" s="49" t="s">
        <v>14</v>
      </c>
      <c r="G177" s="49" t="s">
        <v>14</v>
      </c>
      <c r="H177" s="49" t="s">
        <v>14</v>
      </c>
      <c r="I177" s="49">
        <v>1543572</v>
      </c>
      <c r="J177" s="49">
        <v>1564941</v>
      </c>
      <c r="K177" s="49">
        <v>1571099</v>
      </c>
      <c r="L177" s="63">
        <f t="shared" si="40"/>
        <v>6158</v>
      </c>
      <c r="M177" s="6"/>
    </row>
    <row r="178" spans="1:13" x14ac:dyDescent="0.35">
      <c r="A178" s="64">
        <f t="shared" si="41"/>
        <v>2019</v>
      </c>
      <c r="B178" s="49" t="s">
        <v>14</v>
      </c>
      <c r="C178" s="49" t="s">
        <v>14</v>
      </c>
      <c r="D178" s="49" t="s">
        <v>14</v>
      </c>
      <c r="E178" s="49" t="s">
        <v>14</v>
      </c>
      <c r="F178" s="49" t="s">
        <v>14</v>
      </c>
      <c r="G178" s="49" t="s">
        <v>14</v>
      </c>
      <c r="H178" s="49" t="s">
        <v>14</v>
      </c>
      <c r="I178" s="49" t="s">
        <v>14</v>
      </c>
      <c r="J178" s="49">
        <v>1457208.81645</v>
      </c>
      <c r="K178" s="49">
        <v>1462595</v>
      </c>
      <c r="L178" s="63">
        <f>K178-J178</f>
        <v>5386.1835499999579</v>
      </c>
      <c r="M178" s="6"/>
    </row>
    <row r="179" spans="1:13" x14ac:dyDescent="0.35">
      <c r="A179" s="64">
        <f t="shared" si="41"/>
        <v>2020</v>
      </c>
      <c r="B179" s="49" t="s">
        <v>14</v>
      </c>
      <c r="C179" s="49" t="s">
        <v>14</v>
      </c>
      <c r="D179" s="49" t="s">
        <v>14</v>
      </c>
      <c r="E179" s="49" t="s">
        <v>14</v>
      </c>
      <c r="F179" s="49" t="s">
        <v>14</v>
      </c>
      <c r="G179" s="49" t="s">
        <v>14</v>
      </c>
      <c r="H179" s="49" t="s">
        <v>14</v>
      </c>
      <c r="I179" s="49" t="s">
        <v>14</v>
      </c>
      <c r="J179" s="49" t="s">
        <v>14</v>
      </c>
      <c r="K179" s="49">
        <v>1310847</v>
      </c>
      <c r="L179" s="63">
        <f>K179</f>
        <v>1310847</v>
      </c>
      <c r="M179" s="6"/>
    </row>
    <row r="180" spans="1:13" x14ac:dyDescent="0.35">
      <c r="A180" s="65" t="s">
        <v>13</v>
      </c>
      <c r="B180" s="49" t="s">
        <v>14</v>
      </c>
      <c r="C180" s="49" t="s">
        <v>14</v>
      </c>
      <c r="D180" s="49" t="s">
        <v>14</v>
      </c>
      <c r="E180" s="49" t="s">
        <v>14</v>
      </c>
      <c r="F180" s="49" t="s">
        <v>14</v>
      </c>
      <c r="G180" s="49" t="s">
        <v>14</v>
      </c>
      <c r="H180" s="49" t="s">
        <v>14</v>
      </c>
      <c r="I180" s="49" t="s">
        <v>14</v>
      </c>
      <c r="J180" s="49" t="s">
        <v>14</v>
      </c>
      <c r="K180" s="49" t="s">
        <v>14</v>
      </c>
      <c r="L180" s="63">
        <f>SUM(L169:L179)</f>
        <v>1329602.1467500001</v>
      </c>
      <c r="M180" s="6"/>
    </row>
    <row r="181" spans="1:13" x14ac:dyDescent="0.35">
      <c r="A181" s="66" t="s">
        <v>55</v>
      </c>
      <c r="B181" s="67"/>
      <c r="C181" s="67"/>
      <c r="D181" s="67"/>
      <c r="E181" s="67"/>
      <c r="F181" s="67"/>
      <c r="G181" s="67"/>
      <c r="H181" s="67"/>
      <c r="I181" s="67"/>
      <c r="J181" s="67"/>
      <c r="K181" s="68"/>
      <c r="L181" s="69"/>
      <c r="M181" s="6"/>
    </row>
    <row r="182" spans="1:13" x14ac:dyDescent="0.35">
      <c r="A182" s="66" t="s">
        <v>56</v>
      </c>
      <c r="B182" s="67"/>
      <c r="C182" s="67"/>
      <c r="D182" s="67"/>
      <c r="E182" s="67"/>
      <c r="F182" s="67"/>
      <c r="G182" s="67"/>
      <c r="H182" s="67"/>
      <c r="I182" s="67"/>
      <c r="J182" s="67"/>
      <c r="K182" s="67"/>
      <c r="L182" s="67"/>
      <c r="M182" s="6"/>
    </row>
    <row r="183" spans="1:13" ht="15" thickBot="1" x14ac:dyDescent="0.4">
      <c r="A183" s="70" t="s">
        <v>57</v>
      </c>
      <c r="B183" s="71">
        <f>$B10</f>
        <v>916339</v>
      </c>
      <c r="C183" s="71">
        <f>$B11</f>
        <v>1044126</v>
      </c>
      <c r="D183" s="71">
        <f>$B12</f>
        <v>1253550</v>
      </c>
      <c r="E183" s="71">
        <f>$B13</f>
        <v>1421759</v>
      </c>
      <c r="F183" s="71">
        <f>$B14</f>
        <v>1542011</v>
      </c>
      <c r="G183" s="71">
        <f>$B15</f>
        <v>1652743</v>
      </c>
      <c r="H183" s="71">
        <f>$B16</f>
        <v>1647888</v>
      </c>
      <c r="I183" s="71">
        <f>$B17</f>
        <v>1599621</v>
      </c>
      <c r="J183" s="71">
        <f>$B18</f>
        <v>1518855</v>
      </c>
      <c r="K183" s="71">
        <f>$B19</f>
        <v>1329602</v>
      </c>
      <c r="L183" s="72" t="s">
        <v>14</v>
      </c>
      <c r="M183" s="6"/>
    </row>
    <row r="184" spans="1:13" x14ac:dyDescent="0.35">
      <c r="A184" s="55"/>
      <c r="B184" s="55"/>
      <c r="C184" s="55"/>
      <c r="D184" s="55"/>
      <c r="E184" s="55"/>
      <c r="F184" s="55"/>
      <c r="G184" s="55"/>
      <c r="H184" s="55"/>
      <c r="I184" s="55"/>
      <c r="J184" s="56"/>
      <c r="K184" s="56"/>
      <c r="L184" s="55"/>
      <c r="M184" s="6"/>
    </row>
    <row r="185" spans="1:13" ht="16" thickBot="1" x14ac:dyDescent="0.4">
      <c r="A185" s="43" t="s">
        <v>47</v>
      </c>
      <c r="B185" s="44"/>
      <c r="C185" s="44"/>
      <c r="D185" s="44"/>
      <c r="E185" s="44"/>
      <c r="F185" s="44"/>
      <c r="G185" s="44"/>
      <c r="H185" s="44"/>
      <c r="I185" s="44"/>
      <c r="J185" s="44"/>
      <c r="K185" s="44"/>
      <c r="L185" s="44"/>
      <c r="M185" s="6"/>
    </row>
    <row r="186" spans="1:13" ht="15" thickBot="1" x14ac:dyDescent="0.4">
      <c r="A186" s="76" t="s">
        <v>45</v>
      </c>
      <c r="B186" s="45" t="s">
        <v>58</v>
      </c>
      <c r="C186" s="46"/>
      <c r="D186" s="46"/>
      <c r="E186" s="46"/>
      <c r="F186" s="46"/>
      <c r="G186" s="46"/>
      <c r="H186" s="46"/>
      <c r="I186" s="46"/>
      <c r="J186" s="46"/>
      <c r="K186" s="47"/>
      <c r="L186" s="48">
        <v>11</v>
      </c>
      <c r="M186" s="6"/>
    </row>
    <row r="187" spans="1:13" x14ac:dyDescent="0.35">
      <c r="A187" s="77"/>
      <c r="B187" s="48">
        <v>1</v>
      </c>
      <c r="C187" s="48">
        <v>2</v>
      </c>
      <c r="D187" s="48">
        <v>3</v>
      </c>
      <c r="E187" s="48">
        <v>4</v>
      </c>
      <c r="F187" s="48">
        <v>5</v>
      </c>
      <c r="G187" s="48">
        <v>6</v>
      </c>
      <c r="H187" s="48">
        <v>7</v>
      </c>
      <c r="I187" s="48">
        <v>8</v>
      </c>
      <c r="J187" s="48">
        <v>9</v>
      </c>
      <c r="K187" s="48">
        <v>10</v>
      </c>
      <c r="L187" s="77" t="s">
        <v>53</v>
      </c>
      <c r="M187" s="6"/>
    </row>
    <row r="188" spans="1:13" ht="15" thickBot="1" x14ac:dyDescent="0.4">
      <c r="A188" s="78"/>
      <c r="B188" s="28">
        <f>A190</f>
        <v>2011</v>
      </c>
      <c r="C188" s="28">
        <f>B188+1</f>
        <v>2012</v>
      </c>
      <c r="D188" s="28">
        <f t="shared" ref="D188:K188" si="42">C188+1</f>
        <v>2013</v>
      </c>
      <c r="E188" s="28">
        <f t="shared" si="42"/>
        <v>2014</v>
      </c>
      <c r="F188" s="28">
        <f t="shared" si="42"/>
        <v>2015</v>
      </c>
      <c r="G188" s="28">
        <f t="shared" si="42"/>
        <v>2016</v>
      </c>
      <c r="H188" s="28">
        <f t="shared" si="42"/>
        <v>2017</v>
      </c>
      <c r="I188" s="28">
        <f t="shared" si="42"/>
        <v>2018</v>
      </c>
      <c r="J188" s="28">
        <f t="shared" si="42"/>
        <v>2019</v>
      </c>
      <c r="K188" s="28">
        <f t="shared" si="42"/>
        <v>2020</v>
      </c>
      <c r="L188" s="78"/>
    </row>
    <row r="189" spans="1:13" x14ac:dyDescent="0.35">
      <c r="A189" s="62" t="s">
        <v>54</v>
      </c>
      <c r="B189" s="49">
        <v>0</v>
      </c>
      <c r="C189" s="49">
        <v>0</v>
      </c>
      <c r="D189" s="49">
        <v>0</v>
      </c>
      <c r="E189" s="49">
        <v>0</v>
      </c>
      <c r="F189" s="49">
        <v>0</v>
      </c>
      <c r="G189" s="49">
        <v>10</v>
      </c>
      <c r="H189" s="49">
        <v>-75</v>
      </c>
      <c r="I189" s="49">
        <v>-158</v>
      </c>
      <c r="J189" s="49">
        <v>277</v>
      </c>
      <c r="K189" s="49">
        <v>0</v>
      </c>
      <c r="L189" s="63">
        <f>K189</f>
        <v>0</v>
      </c>
    </row>
    <row r="190" spans="1:13" x14ac:dyDescent="0.35">
      <c r="A190" s="64">
        <f>A10</f>
        <v>2011</v>
      </c>
      <c r="B190" s="49">
        <v>141010</v>
      </c>
      <c r="C190" s="49">
        <v>141010</v>
      </c>
      <c r="D190" s="49">
        <v>141010</v>
      </c>
      <c r="E190" s="49">
        <v>141010</v>
      </c>
      <c r="F190" s="49">
        <v>141010</v>
      </c>
      <c r="G190" s="49">
        <v>141010</v>
      </c>
      <c r="H190" s="49">
        <v>141010</v>
      </c>
      <c r="I190" s="49">
        <v>141010</v>
      </c>
      <c r="J190" s="49">
        <v>141010</v>
      </c>
      <c r="K190" s="49">
        <v>141010</v>
      </c>
      <c r="L190" s="63">
        <f t="shared" ref="L190:L197" si="43">K190-J190</f>
        <v>0</v>
      </c>
    </row>
    <row r="191" spans="1:13" x14ac:dyDescent="0.35">
      <c r="A191" s="64">
        <f t="shared" ref="A191:A199" si="44">A11</f>
        <v>2012</v>
      </c>
      <c r="B191" s="49" t="s">
        <v>14</v>
      </c>
      <c r="C191" s="49">
        <v>198598</v>
      </c>
      <c r="D191" s="49">
        <v>198598</v>
      </c>
      <c r="E191" s="49">
        <v>198598</v>
      </c>
      <c r="F191" s="49">
        <v>198598</v>
      </c>
      <c r="G191" s="49">
        <v>198598</v>
      </c>
      <c r="H191" s="49">
        <v>198598</v>
      </c>
      <c r="I191" s="49">
        <v>198598</v>
      </c>
      <c r="J191" s="49">
        <v>198598</v>
      </c>
      <c r="K191" s="49">
        <v>198598</v>
      </c>
      <c r="L191" s="63">
        <f t="shared" si="43"/>
        <v>0</v>
      </c>
    </row>
    <row r="192" spans="1:13" x14ac:dyDescent="0.35">
      <c r="A192" s="64">
        <f t="shared" si="44"/>
        <v>2013</v>
      </c>
      <c r="B192" s="49" t="s">
        <v>14</v>
      </c>
      <c r="C192" s="49" t="s">
        <v>14</v>
      </c>
      <c r="D192" s="49">
        <v>241509</v>
      </c>
      <c r="E192" s="49">
        <v>241509</v>
      </c>
      <c r="F192" s="49">
        <v>241509</v>
      </c>
      <c r="G192" s="49">
        <v>241512</v>
      </c>
      <c r="H192" s="49">
        <v>241512</v>
      </c>
      <c r="I192" s="49">
        <v>241584</v>
      </c>
      <c r="J192" s="49">
        <v>241512</v>
      </c>
      <c r="K192" s="49">
        <v>241512</v>
      </c>
      <c r="L192" s="63">
        <f t="shared" si="43"/>
        <v>0</v>
      </c>
    </row>
    <row r="193" spans="1:12" x14ac:dyDescent="0.35">
      <c r="A193" s="64">
        <f t="shared" si="44"/>
        <v>2014</v>
      </c>
      <c r="B193" s="49" t="s">
        <v>14</v>
      </c>
      <c r="C193" s="49" t="s">
        <v>14</v>
      </c>
      <c r="D193" s="49" t="s">
        <v>14</v>
      </c>
      <c r="E193" s="49">
        <v>260959</v>
      </c>
      <c r="F193" s="49">
        <v>260959</v>
      </c>
      <c r="G193" s="49">
        <v>260964</v>
      </c>
      <c r="H193" s="49">
        <v>260973</v>
      </c>
      <c r="I193" s="49">
        <v>261082</v>
      </c>
      <c r="J193" s="49">
        <v>261015</v>
      </c>
      <c r="K193" s="49">
        <v>261015</v>
      </c>
      <c r="L193" s="63">
        <f t="shared" si="43"/>
        <v>0</v>
      </c>
    </row>
    <row r="194" spans="1:12" x14ac:dyDescent="0.35">
      <c r="A194" s="64">
        <f t="shared" si="44"/>
        <v>2015</v>
      </c>
      <c r="B194" s="49" t="s">
        <v>14</v>
      </c>
      <c r="C194" s="49" t="s">
        <v>14</v>
      </c>
      <c r="D194" s="49" t="s">
        <v>14</v>
      </c>
      <c r="E194" s="49" t="s">
        <v>14</v>
      </c>
      <c r="F194" s="49">
        <v>269056</v>
      </c>
      <c r="G194" s="49">
        <v>269064</v>
      </c>
      <c r="H194" s="49">
        <v>269058</v>
      </c>
      <c r="I194" s="49">
        <v>269210</v>
      </c>
      <c r="J194" s="49">
        <v>269250</v>
      </c>
      <c r="K194" s="49">
        <v>269249</v>
      </c>
      <c r="L194" s="63">
        <f t="shared" si="43"/>
        <v>-1</v>
      </c>
    </row>
    <row r="195" spans="1:12" x14ac:dyDescent="0.35">
      <c r="A195" s="64">
        <f t="shared" si="44"/>
        <v>2016</v>
      </c>
      <c r="B195" s="49" t="s">
        <v>14</v>
      </c>
      <c r="C195" s="49" t="s">
        <v>14</v>
      </c>
      <c r="D195" s="49" t="s">
        <v>14</v>
      </c>
      <c r="E195" s="49" t="s">
        <v>14</v>
      </c>
      <c r="F195" s="49" t="s">
        <v>14</v>
      </c>
      <c r="G195" s="49">
        <v>298470.11339000007</v>
      </c>
      <c r="H195" s="49">
        <v>298513.76310000004</v>
      </c>
      <c r="I195" s="49">
        <v>299160</v>
      </c>
      <c r="J195" s="49">
        <v>299234.84229999996</v>
      </c>
      <c r="K195" s="49">
        <v>299230</v>
      </c>
      <c r="L195" s="63">
        <f t="shared" si="43"/>
        <v>-4.8422999999602325</v>
      </c>
    </row>
    <row r="196" spans="1:12" x14ac:dyDescent="0.35">
      <c r="A196" s="64">
        <f t="shared" si="44"/>
        <v>2017</v>
      </c>
      <c r="B196" s="49" t="s">
        <v>14</v>
      </c>
      <c r="C196" s="49" t="s">
        <v>14</v>
      </c>
      <c r="D196" s="49" t="s">
        <v>14</v>
      </c>
      <c r="E196" s="49" t="s">
        <v>14</v>
      </c>
      <c r="F196" s="49" t="s">
        <v>14</v>
      </c>
      <c r="G196" s="49" t="s">
        <v>14</v>
      </c>
      <c r="H196" s="49">
        <v>228896.74284999998</v>
      </c>
      <c r="I196" s="49">
        <v>228033.56012000001</v>
      </c>
      <c r="J196" s="49">
        <v>227933.60994999998</v>
      </c>
      <c r="K196" s="49">
        <v>227932</v>
      </c>
      <c r="L196" s="63">
        <f t="shared" si="43"/>
        <v>-1.6099499999836553</v>
      </c>
    </row>
    <row r="197" spans="1:12" x14ac:dyDescent="0.35">
      <c r="A197" s="64">
        <f t="shared" si="44"/>
        <v>2018</v>
      </c>
      <c r="B197" s="49" t="s">
        <v>14</v>
      </c>
      <c r="C197" s="49" t="s">
        <v>14</v>
      </c>
      <c r="D197" s="49" t="s">
        <v>14</v>
      </c>
      <c r="E197" s="49" t="s">
        <v>14</v>
      </c>
      <c r="F197" s="49" t="s">
        <v>14</v>
      </c>
      <c r="G197" s="49" t="s">
        <v>14</v>
      </c>
      <c r="H197" s="49" t="s">
        <v>14</v>
      </c>
      <c r="I197" s="49">
        <v>158363.54208000001</v>
      </c>
      <c r="J197" s="49">
        <v>158258.92663</v>
      </c>
      <c r="K197" s="49">
        <v>158255</v>
      </c>
      <c r="L197" s="63">
        <f t="shared" si="43"/>
        <v>-3.9266300000017509</v>
      </c>
    </row>
    <row r="198" spans="1:12" x14ac:dyDescent="0.35">
      <c r="A198" s="64">
        <f t="shared" si="44"/>
        <v>2019</v>
      </c>
      <c r="B198" s="49" t="s">
        <v>14</v>
      </c>
      <c r="C198" s="49" t="s">
        <v>14</v>
      </c>
      <c r="D198" s="49" t="s">
        <v>14</v>
      </c>
      <c r="E198" s="49" t="s">
        <v>14</v>
      </c>
      <c r="F198" s="49" t="s">
        <v>14</v>
      </c>
      <c r="G198" s="49" t="s">
        <v>14</v>
      </c>
      <c r="H198" s="49" t="s">
        <v>14</v>
      </c>
      <c r="I198" s="49" t="s">
        <v>14</v>
      </c>
      <c r="J198" s="49">
        <v>91304.792220000003</v>
      </c>
      <c r="K198" s="49">
        <v>91354</v>
      </c>
      <c r="L198" s="63">
        <f>K198-J198</f>
        <v>49.207779999997001</v>
      </c>
    </row>
    <row r="199" spans="1:12" x14ac:dyDescent="0.35">
      <c r="A199" s="64">
        <f t="shared" si="44"/>
        <v>2020</v>
      </c>
      <c r="B199" s="49" t="s">
        <v>14</v>
      </c>
      <c r="C199" s="49" t="s">
        <v>14</v>
      </c>
      <c r="D199" s="49" t="s">
        <v>14</v>
      </c>
      <c r="E199" s="49" t="s">
        <v>14</v>
      </c>
      <c r="F199" s="49" t="s">
        <v>14</v>
      </c>
      <c r="G199" s="49" t="s">
        <v>14</v>
      </c>
      <c r="H199" s="49" t="s">
        <v>14</v>
      </c>
      <c r="I199" s="49" t="s">
        <v>14</v>
      </c>
      <c r="J199" s="49" t="s">
        <v>14</v>
      </c>
      <c r="K199" s="49">
        <v>52745</v>
      </c>
      <c r="L199" s="63">
        <f>K199</f>
        <v>52745</v>
      </c>
    </row>
    <row r="200" spans="1:12" x14ac:dyDescent="0.35">
      <c r="A200" s="65" t="s">
        <v>13</v>
      </c>
      <c r="B200" s="49" t="s">
        <v>14</v>
      </c>
      <c r="C200" s="49" t="s">
        <v>14</v>
      </c>
      <c r="D200" s="49" t="s">
        <v>14</v>
      </c>
      <c r="E200" s="49" t="s">
        <v>14</v>
      </c>
      <c r="F200" s="49" t="s">
        <v>14</v>
      </c>
      <c r="G200" s="49" t="s">
        <v>14</v>
      </c>
      <c r="H200" s="49" t="s">
        <v>14</v>
      </c>
      <c r="I200" s="49" t="s">
        <v>14</v>
      </c>
      <c r="J200" s="49" t="s">
        <v>14</v>
      </c>
      <c r="K200" s="49" t="s">
        <v>14</v>
      </c>
      <c r="L200" s="63">
        <f>SUM(L189:L199)</f>
        <v>52782.828900000051</v>
      </c>
    </row>
    <row r="201" spans="1:12" x14ac:dyDescent="0.35">
      <c r="A201" s="66" t="s">
        <v>55</v>
      </c>
      <c r="B201" s="67"/>
      <c r="C201" s="67"/>
      <c r="D201" s="67"/>
      <c r="E201" s="67"/>
      <c r="F201" s="67"/>
      <c r="G201" s="67"/>
      <c r="H201" s="67"/>
      <c r="I201" s="67"/>
      <c r="J201" s="67"/>
      <c r="K201" s="68"/>
      <c r="L201" s="69"/>
    </row>
    <row r="202" spans="1:12" x14ac:dyDescent="0.35">
      <c r="A202" s="66" t="s">
        <v>56</v>
      </c>
      <c r="B202" s="67"/>
      <c r="C202" s="67"/>
      <c r="D202" s="67"/>
      <c r="E202" s="67"/>
      <c r="F202" s="67"/>
      <c r="G202" s="67"/>
      <c r="H202" s="67"/>
      <c r="I202" s="67"/>
      <c r="J202" s="67"/>
      <c r="K202" s="67"/>
      <c r="L202" s="67"/>
    </row>
    <row r="203" spans="1:12" ht="15" thickBot="1" x14ac:dyDescent="0.4">
      <c r="A203" s="70" t="s">
        <v>57</v>
      </c>
      <c r="B203" s="71">
        <f>$C10</f>
        <v>141010</v>
      </c>
      <c r="C203" s="71">
        <f>$C11</f>
        <v>198598</v>
      </c>
      <c r="D203" s="71">
        <f>$C12</f>
        <v>241509</v>
      </c>
      <c r="E203" s="71">
        <f>$C13</f>
        <v>260959</v>
      </c>
      <c r="F203" s="71">
        <f>$C14</f>
        <v>269056</v>
      </c>
      <c r="G203" s="71">
        <f>$C15</f>
        <v>298496</v>
      </c>
      <c r="H203" s="71">
        <f>$C16</f>
        <v>228869</v>
      </c>
      <c r="I203" s="71">
        <f>$C17</f>
        <v>158322</v>
      </c>
      <c r="J203" s="71">
        <f>$C18</f>
        <v>91353</v>
      </c>
      <c r="K203" s="71">
        <f>$C19</f>
        <v>52782</v>
      </c>
      <c r="L203" s="72" t="s">
        <v>14</v>
      </c>
    </row>
    <row r="204" spans="1:12" x14ac:dyDescent="0.35">
      <c r="A204" s="55"/>
      <c r="B204" s="55"/>
      <c r="C204" s="55"/>
      <c r="D204" s="55"/>
      <c r="E204" s="55"/>
      <c r="F204" s="55"/>
      <c r="G204" s="55"/>
      <c r="H204" s="55"/>
      <c r="I204" s="55"/>
      <c r="J204" s="56"/>
      <c r="K204" s="56"/>
      <c r="L204" s="55"/>
    </row>
    <row r="205" spans="1:12" ht="16" thickBot="1" x14ac:dyDescent="0.4">
      <c r="A205" s="43" t="s">
        <v>59</v>
      </c>
      <c r="B205" s="44"/>
      <c r="C205" s="44"/>
      <c r="D205" s="44"/>
      <c r="E205" s="44"/>
      <c r="F205" s="44"/>
      <c r="G205" s="44"/>
      <c r="H205" s="44"/>
      <c r="I205" s="44"/>
      <c r="J205" s="44"/>
      <c r="K205" s="44"/>
      <c r="L205" s="44"/>
    </row>
    <row r="206" spans="1:12" ht="15" thickBot="1" x14ac:dyDescent="0.4">
      <c r="A206" s="76" t="s">
        <v>45</v>
      </c>
      <c r="B206" s="45" t="s">
        <v>60</v>
      </c>
      <c r="C206" s="46"/>
      <c r="D206" s="46"/>
      <c r="E206" s="46"/>
      <c r="F206" s="46"/>
      <c r="G206" s="46"/>
      <c r="H206" s="46"/>
      <c r="I206" s="46"/>
      <c r="J206" s="46"/>
      <c r="K206" s="47"/>
      <c r="L206" s="48">
        <v>11</v>
      </c>
    </row>
    <row r="207" spans="1:12" x14ac:dyDescent="0.35">
      <c r="A207" s="77"/>
      <c r="B207" s="48">
        <v>1</v>
      </c>
      <c r="C207" s="48">
        <v>2</v>
      </c>
      <c r="D207" s="48">
        <v>3</v>
      </c>
      <c r="E207" s="48">
        <v>4</v>
      </c>
      <c r="F207" s="48">
        <v>5</v>
      </c>
      <c r="G207" s="48">
        <v>6</v>
      </c>
      <c r="H207" s="48">
        <v>7</v>
      </c>
      <c r="I207" s="48">
        <v>8</v>
      </c>
      <c r="J207" s="48">
        <v>9</v>
      </c>
      <c r="K207" s="48">
        <v>10</v>
      </c>
      <c r="L207" s="77" t="s">
        <v>53</v>
      </c>
    </row>
    <row r="208" spans="1:12" ht="15" thickBot="1" x14ac:dyDescent="0.4">
      <c r="A208" s="78"/>
      <c r="B208" s="28">
        <f>A210</f>
        <v>2011</v>
      </c>
      <c r="C208" s="28">
        <f>B208+1</f>
        <v>2012</v>
      </c>
      <c r="D208" s="28">
        <f t="shared" ref="D208:K208" si="45">C208+1</f>
        <v>2013</v>
      </c>
      <c r="E208" s="28">
        <f t="shared" si="45"/>
        <v>2014</v>
      </c>
      <c r="F208" s="28">
        <f t="shared" si="45"/>
        <v>2015</v>
      </c>
      <c r="G208" s="28">
        <f t="shared" si="45"/>
        <v>2016</v>
      </c>
      <c r="H208" s="28">
        <f t="shared" si="45"/>
        <v>2017</v>
      </c>
      <c r="I208" s="28">
        <f t="shared" si="45"/>
        <v>2018</v>
      </c>
      <c r="J208" s="28">
        <f t="shared" si="45"/>
        <v>2019</v>
      </c>
      <c r="K208" s="28">
        <f t="shared" si="45"/>
        <v>2020</v>
      </c>
      <c r="L208" s="78"/>
    </row>
    <row r="209" spans="1:12" x14ac:dyDescent="0.35">
      <c r="A209" s="62" t="s">
        <v>54</v>
      </c>
      <c r="B209" s="63">
        <f>B169-B189</f>
        <v>-642</v>
      </c>
      <c r="C209" s="63">
        <f t="shared" ref="C209:K209" si="46">C169-C189</f>
        <v>37077</v>
      </c>
      <c r="D209" s="63">
        <f t="shared" si="46"/>
        <v>695</v>
      </c>
      <c r="E209" s="63">
        <f t="shared" si="46"/>
        <v>15339</v>
      </c>
      <c r="F209" s="63">
        <f t="shared" si="46"/>
        <v>67</v>
      </c>
      <c r="G209" s="63">
        <f t="shared" si="46"/>
        <v>3265</v>
      </c>
      <c r="H209" s="63">
        <f t="shared" si="46"/>
        <v>2416</v>
      </c>
      <c r="I209" s="63">
        <f t="shared" si="46"/>
        <v>-126</v>
      </c>
      <c r="J209" s="63">
        <f t="shared" si="46"/>
        <v>-192</v>
      </c>
      <c r="K209" s="63">
        <f t="shared" si="46"/>
        <v>-52</v>
      </c>
      <c r="L209" s="63">
        <f>K209</f>
        <v>-52</v>
      </c>
    </row>
    <row r="210" spans="1:12" x14ac:dyDescent="0.35">
      <c r="A210" s="64">
        <f>A10</f>
        <v>2011</v>
      </c>
      <c r="B210" s="63">
        <f t="shared" ref="B210:K210" si="47">B170-B190</f>
        <v>775971</v>
      </c>
      <c r="C210" s="63">
        <f t="shared" si="47"/>
        <v>775971</v>
      </c>
      <c r="D210" s="63">
        <f t="shared" si="47"/>
        <v>781477</v>
      </c>
      <c r="E210" s="63">
        <f t="shared" si="47"/>
        <v>788860</v>
      </c>
      <c r="F210" s="63">
        <f t="shared" si="47"/>
        <v>792595</v>
      </c>
      <c r="G210" s="63">
        <f t="shared" si="47"/>
        <v>794353</v>
      </c>
      <c r="H210" s="63">
        <f t="shared" si="47"/>
        <v>795495</v>
      </c>
      <c r="I210" s="63">
        <f t="shared" si="47"/>
        <v>795428</v>
      </c>
      <c r="J210" s="63">
        <f t="shared" si="47"/>
        <v>795464</v>
      </c>
      <c r="K210" s="63">
        <f t="shared" si="47"/>
        <v>795370</v>
      </c>
      <c r="L210" s="63">
        <f t="shared" ref="L210:L217" si="48">K210-J210</f>
        <v>-94</v>
      </c>
    </row>
    <row r="211" spans="1:12" x14ac:dyDescent="0.35">
      <c r="A211" s="64">
        <f t="shared" ref="A211:A219" si="49">A11</f>
        <v>2012</v>
      </c>
      <c r="B211" s="49" t="s">
        <v>14</v>
      </c>
      <c r="C211" s="63">
        <f>C171-C191</f>
        <v>808451</v>
      </c>
      <c r="D211" s="63">
        <f t="shared" ref="D211:K212" si="50">D171-D191</f>
        <v>813612</v>
      </c>
      <c r="E211" s="63">
        <f t="shared" si="50"/>
        <v>822599</v>
      </c>
      <c r="F211" s="63">
        <f t="shared" si="50"/>
        <v>828109</v>
      </c>
      <c r="G211" s="63">
        <f t="shared" si="50"/>
        <v>832833</v>
      </c>
      <c r="H211" s="63">
        <f t="shared" si="50"/>
        <v>834422</v>
      </c>
      <c r="I211" s="63">
        <f t="shared" si="50"/>
        <v>834655</v>
      </c>
      <c r="J211" s="63">
        <f t="shared" si="50"/>
        <v>834891</v>
      </c>
      <c r="K211" s="63">
        <f t="shared" si="50"/>
        <v>834058</v>
      </c>
      <c r="L211" s="63">
        <f t="shared" si="48"/>
        <v>-833</v>
      </c>
    </row>
    <row r="212" spans="1:12" x14ac:dyDescent="0.35">
      <c r="A212" s="64">
        <f t="shared" si="49"/>
        <v>2013</v>
      </c>
      <c r="B212" s="49" t="s">
        <v>14</v>
      </c>
      <c r="C212" s="49" t="s">
        <v>14</v>
      </c>
      <c r="D212" s="63">
        <f t="shared" si="50"/>
        <v>1000679</v>
      </c>
      <c r="E212" s="63">
        <f t="shared" si="50"/>
        <v>1013385</v>
      </c>
      <c r="F212" s="63">
        <f t="shared" si="50"/>
        <v>1021114</v>
      </c>
      <c r="G212" s="63">
        <f t="shared" si="50"/>
        <v>1027101</v>
      </c>
      <c r="H212" s="63">
        <f t="shared" si="50"/>
        <v>1030910</v>
      </c>
      <c r="I212" s="63">
        <f t="shared" si="50"/>
        <v>1032347</v>
      </c>
      <c r="J212" s="63">
        <f t="shared" si="50"/>
        <v>1033547</v>
      </c>
      <c r="K212" s="63">
        <f t="shared" si="50"/>
        <v>1033346</v>
      </c>
      <c r="L212" s="63">
        <f t="shared" si="48"/>
        <v>-201</v>
      </c>
    </row>
    <row r="213" spans="1:12" x14ac:dyDescent="0.35">
      <c r="A213" s="64">
        <f t="shared" si="49"/>
        <v>2014</v>
      </c>
      <c r="B213" s="49" t="s">
        <v>14</v>
      </c>
      <c r="C213" s="49" t="s">
        <v>14</v>
      </c>
      <c r="D213" s="49" t="s">
        <v>14</v>
      </c>
      <c r="E213" s="63">
        <f t="shared" ref="E213:K213" si="51">E173-E193</f>
        <v>1116385</v>
      </c>
      <c r="F213" s="63">
        <f t="shared" si="51"/>
        <v>1132336</v>
      </c>
      <c r="G213" s="63">
        <f t="shared" si="51"/>
        <v>1140163</v>
      </c>
      <c r="H213" s="63">
        <f t="shared" si="51"/>
        <v>1145558</v>
      </c>
      <c r="I213" s="63">
        <f t="shared" si="51"/>
        <v>1149779</v>
      </c>
      <c r="J213" s="63">
        <f t="shared" si="51"/>
        <v>1153158</v>
      </c>
      <c r="K213" s="63">
        <f t="shared" si="51"/>
        <v>1153292</v>
      </c>
      <c r="L213" s="63">
        <f t="shared" si="48"/>
        <v>134</v>
      </c>
    </row>
    <row r="214" spans="1:12" x14ac:dyDescent="0.35">
      <c r="A214" s="64">
        <f t="shared" si="49"/>
        <v>2015</v>
      </c>
      <c r="B214" s="49" t="s">
        <v>14</v>
      </c>
      <c r="C214" s="49" t="s">
        <v>14</v>
      </c>
      <c r="D214" s="49" t="s">
        <v>14</v>
      </c>
      <c r="E214" s="49" t="s">
        <v>14</v>
      </c>
      <c r="F214" s="63">
        <f t="shared" ref="F214:K214" si="52">F174-F194</f>
        <v>1239964</v>
      </c>
      <c r="G214" s="63">
        <f t="shared" si="52"/>
        <v>1255169</v>
      </c>
      <c r="H214" s="63">
        <f t="shared" si="52"/>
        <v>1262313</v>
      </c>
      <c r="I214" s="63">
        <f t="shared" si="52"/>
        <v>1270718</v>
      </c>
      <c r="J214" s="63">
        <f t="shared" si="52"/>
        <v>1279713</v>
      </c>
      <c r="K214" s="63">
        <f t="shared" si="52"/>
        <v>1281751</v>
      </c>
      <c r="L214" s="63">
        <f t="shared" si="48"/>
        <v>2038</v>
      </c>
    </row>
    <row r="215" spans="1:12" x14ac:dyDescent="0.35">
      <c r="A215" s="64">
        <f t="shared" si="49"/>
        <v>2016</v>
      </c>
      <c r="B215" s="49" t="s">
        <v>14</v>
      </c>
      <c r="C215" s="49" t="s">
        <v>14</v>
      </c>
      <c r="D215" s="49" t="s">
        <v>14</v>
      </c>
      <c r="E215" s="49" t="s">
        <v>14</v>
      </c>
      <c r="F215" s="49" t="s">
        <v>14</v>
      </c>
      <c r="G215" s="63">
        <f t="shared" ref="G215:K215" si="53">G175-G195</f>
        <v>1315479.8866099999</v>
      </c>
      <c r="H215" s="63">
        <f t="shared" si="53"/>
        <v>1338049.3619000001</v>
      </c>
      <c r="I215" s="63">
        <f t="shared" si="53"/>
        <v>1350384.6399600001</v>
      </c>
      <c r="J215" s="63">
        <f t="shared" si="53"/>
        <v>1365252.8361200001</v>
      </c>
      <c r="K215" s="63">
        <f t="shared" si="53"/>
        <v>1369238</v>
      </c>
      <c r="L215" s="63">
        <f t="shared" si="48"/>
        <v>3985.1638799998909</v>
      </c>
    </row>
    <row r="216" spans="1:12" x14ac:dyDescent="0.35">
      <c r="A216" s="64">
        <f t="shared" si="49"/>
        <v>2017</v>
      </c>
      <c r="B216" s="49" t="s">
        <v>14</v>
      </c>
      <c r="C216" s="49" t="s">
        <v>14</v>
      </c>
      <c r="D216" s="49" t="s">
        <v>14</v>
      </c>
      <c r="E216" s="49" t="s">
        <v>14</v>
      </c>
      <c r="F216" s="49" t="s">
        <v>14</v>
      </c>
      <c r="G216" s="49" t="s">
        <v>14</v>
      </c>
      <c r="H216" s="63">
        <f>H176-H196</f>
        <v>1374954.7442900001</v>
      </c>
      <c r="I216" s="63">
        <f t="shared" ref="I216:K216" si="54">I176-I196</f>
        <v>1404609.5445400001</v>
      </c>
      <c r="J216" s="63">
        <f t="shared" si="54"/>
        <v>1416210.7484299999</v>
      </c>
      <c r="K216" s="63">
        <f t="shared" si="54"/>
        <v>1418452</v>
      </c>
      <c r="L216" s="63">
        <f t="shared" si="48"/>
        <v>2241.2515700000804</v>
      </c>
    </row>
    <row r="217" spans="1:12" x14ac:dyDescent="0.35">
      <c r="A217" s="64">
        <f t="shared" si="49"/>
        <v>2018</v>
      </c>
      <c r="B217" s="49" t="s">
        <v>14</v>
      </c>
      <c r="C217" s="49" t="s">
        <v>14</v>
      </c>
      <c r="D217" s="49" t="s">
        <v>14</v>
      </c>
      <c r="E217" s="49" t="s">
        <v>14</v>
      </c>
      <c r="F217" s="49" t="s">
        <v>14</v>
      </c>
      <c r="G217" s="49" t="s">
        <v>14</v>
      </c>
      <c r="H217" s="49" t="s">
        <v>14</v>
      </c>
      <c r="I217" s="63">
        <f t="shared" ref="I217:K217" si="55">I177-I197</f>
        <v>1385208.45792</v>
      </c>
      <c r="J217" s="63">
        <f t="shared" si="55"/>
        <v>1406682.0733699999</v>
      </c>
      <c r="K217" s="63">
        <f t="shared" si="55"/>
        <v>1412844</v>
      </c>
      <c r="L217" s="63">
        <f t="shared" si="48"/>
        <v>6161.9266300001182</v>
      </c>
    </row>
    <row r="218" spans="1:12" x14ac:dyDescent="0.35">
      <c r="A218" s="64">
        <f t="shared" si="49"/>
        <v>2019</v>
      </c>
      <c r="B218" s="49" t="s">
        <v>14</v>
      </c>
      <c r="C218" s="49" t="s">
        <v>14</v>
      </c>
      <c r="D218" s="49" t="s">
        <v>14</v>
      </c>
      <c r="E218" s="49" t="s">
        <v>14</v>
      </c>
      <c r="F218" s="49" t="s">
        <v>14</v>
      </c>
      <c r="G218" s="49" t="s">
        <v>14</v>
      </c>
      <c r="H218" s="49" t="s">
        <v>14</v>
      </c>
      <c r="I218" s="49" t="s">
        <v>14</v>
      </c>
      <c r="J218" s="63">
        <f>J178-J198</f>
        <v>1365904.0242300001</v>
      </c>
      <c r="K218" s="63">
        <f t="shared" ref="K218:K219" si="56">K178-K198</f>
        <v>1371241</v>
      </c>
      <c r="L218" s="63">
        <f>K218-J218</f>
        <v>5336.9757699999027</v>
      </c>
    </row>
    <row r="219" spans="1:12" x14ac:dyDescent="0.35">
      <c r="A219" s="64">
        <f t="shared" si="49"/>
        <v>2020</v>
      </c>
      <c r="B219" s="49" t="s">
        <v>14</v>
      </c>
      <c r="C219" s="49" t="s">
        <v>14</v>
      </c>
      <c r="D219" s="49" t="s">
        <v>14</v>
      </c>
      <c r="E219" s="49" t="s">
        <v>14</v>
      </c>
      <c r="F219" s="49" t="s">
        <v>14</v>
      </c>
      <c r="G219" s="49" t="s">
        <v>14</v>
      </c>
      <c r="H219" s="49" t="s">
        <v>14</v>
      </c>
      <c r="I219" s="49" t="s">
        <v>14</v>
      </c>
      <c r="J219" s="49" t="s">
        <v>14</v>
      </c>
      <c r="K219" s="63">
        <f t="shared" si="56"/>
        <v>1258102</v>
      </c>
      <c r="L219" s="63">
        <f>K219</f>
        <v>1258102</v>
      </c>
    </row>
    <row r="220" spans="1:12" x14ac:dyDescent="0.35">
      <c r="A220" s="65" t="s">
        <v>13</v>
      </c>
      <c r="B220" s="49" t="s">
        <v>14</v>
      </c>
      <c r="C220" s="49" t="s">
        <v>14</v>
      </c>
      <c r="D220" s="49" t="s">
        <v>14</v>
      </c>
      <c r="E220" s="49" t="s">
        <v>14</v>
      </c>
      <c r="F220" s="49" t="s">
        <v>14</v>
      </c>
      <c r="G220" s="49" t="s">
        <v>14</v>
      </c>
      <c r="H220" s="49" t="s">
        <v>14</v>
      </c>
      <c r="I220" s="49" t="s">
        <v>14</v>
      </c>
      <c r="J220" s="49" t="s">
        <v>14</v>
      </c>
      <c r="K220" s="49" t="s">
        <v>14</v>
      </c>
      <c r="L220" s="63">
        <f>SUM(L209:L219)</f>
        <v>1276819.31785</v>
      </c>
    </row>
    <row r="221" spans="1:12" x14ac:dyDescent="0.35">
      <c r="A221" s="66" t="s">
        <v>55</v>
      </c>
      <c r="B221" s="67"/>
      <c r="C221" s="67"/>
      <c r="D221" s="67"/>
      <c r="E221" s="67"/>
      <c r="F221" s="67"/>
      <c r="G221" s="67"/>
      <c r="H221" s="67"/>
      <c r="I221" s="67"/>
      <c r="J221" s="67"/>
      <c r="K221" s="68"/>
      <c r="L221" s="69"/>
    </row>
    <row r="222" spans="1:12" x14ac:dyDescent="0.35">
      <c r="A222" s="66" t="s">
        <v>56</v>
      </c>
      <c r="B222" s="67"/>
      <c r="C222" s="67"/>
      <c r="D222" s="67"/>
      <c r="E222" s="67"/>
      <c r="F222" s="67"/>
      <c r="G222" s="67"/>
      <c r="H222" s="67"/>
      <c r="I222" s="67"/>
      <c r="J222" s="67"/>
      <c r="K222" s="67"/>
      <c r="L222" s="67"/>
    </row>
    <row r="223" spans="1:12" ht="15" thickBot="1" x14ac:dyDescent="0.4">
      <c r="A223" s="70" t="s">
        <v>57</v>
      </c>
      <c r="B223" s="63">
        <f t="shared" ref="B223:K223" si="57">B183-B203</f>
        <v>775329</v>
      </c>
      <c r="C223" s="63">
        <f t="shared" si="57"/>
        <v>845528</v>
      </c>
      <c r="D223" s="63">
        <f t="shared" si="57"/>
        <v>1012041</v>
      </c>
      <c r="E223" s="63">
        <f t="shared" si="57"/>
        <v>1160800</v>
      </c>
      <c r="F223" s="63">
        <f t="shared" si="57"/>
        <v>1272955</v>
      </c>
      <c r="G223" s="63">
        <f t="shared" si="57"/>
        <v>1354247</v>
      </c>
      <c r="H223" s="63">
        <f t="shared" si="57"/>
        <v>1419019</v>
      </c>
      <c r="I223" s="63">
        <f t="shared" si="57"/>
        <v>1441299</v>
      </c>
      <c r="J223" s="63">
        <f t="shared" si="57"/>
        <v>1427502</v>
      </c>
      <c r="K223" s="63">
        <f t="shared" si="57"/>
        <v>1276820</v>
      </c>
      <c r="L223" s="72" t="s">
        <v>14</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23"/>
  <sheetViews>
    <sheetView topLeftCell="A265" workbookViewId="0">
      <selection activeCell="A14" sqref="A14"/>
    </sheetView>
  </sheetViews>
  <sheetFormatPr defaultRowHeight="14.5" x14ac:dyDescent="0.35"/>
  <cols>
    <col min="1" max="13" width="11.81640625" customWidth="1"/>
  </cols>
  <sheetData>
    <row r="1" spans="1:13" ht="15" thickTop="1" x14ac:dyDescent="0.35">
      <c r="A1" s="2" t="s">
        <v>69</v>
      </c>
      <c r="B1" s="3"/>
      <c r="C1" s="2"/>
      <c r="D1" s="2"/>
      <c r="E1" s="2"/>
      <c r="F1" s="2"/>
      <c r="G1" s="2"/>
      <c r="H1" s="2"/>
      <c r="I1" s="2"/>
      <c r="J1" s="2"/>
      <c r="K1" s="2"/>
      <c r="L1" s="2"/>
      <c r="M1" s="2"/>
    </row>
    <row r="2" spans="1:13" x14ac:dyDescent="0.35">
      <c r="A2" s="4" t="s">
        <v>1</v>
      </c>
      <c r="B2" s="3"/>
      <c r="C2" s="4"/>
      <c r="D2" s="4"/>
      <c r="E2" s="4"/>
      <c r="F2" s="4"/>
      <c r="G2" s="4"/>
      <c r="H2" s="4"/>
      <c r="I2" s="4"/>
      <c r="J2" s="4"/>
      <c r="K2" s="4"/>
      <c r="L2" s="4"/>
      <c r="M2" s="4"/>
    </row>
    <row r="3" spans="1:13" x14ac:dyDescent="0.35">
      <c r="A3" s="5"/>
      <c r="B3" s="6"/>
      <c r="C3" s="6"/>
      <c r="D3" s="6"/>
      <c r="E3" s="6"/>
      <c r="F3" s="6"/>
      <c r="G3" s="6"/>
      <c r="H3" s="6"/>
      <c r="I3" s="6"/>
      <c r="J3" s="6"/>
      <c r="K3" s="6"/>
      <c r="L3" s="6"/>
      <c r="M3" s="6"/>
    </row>
    <row r="4" spans="1:13" ht="15" thickBot="1" x14ac:dyDescent="0.4">
      <c r="A4" s="6"/>
      <c r="B4" s="6"/>
      <c r="C4" s="6"/>
      <c r="D4" s="6"/>
      <c r="E4" s="6"/>
      <c r="F4" s="6"/>
      <c r="G4" s="6"/>
      <c r="H4" s="6"/>
      <c r="I4" s="6"/>
      <c r="J4" s="6"/>
      <c r="K4" s="6"/>
      <c r="L4" s="6"/>
      <c r="M4" s="6"/>
    </row>
    <row r="5" spans="1:13" ht="15" thickBot="1" x14ac:dyDescent="0.4">
      <c r="A5" s="7"/>
      <c r="B5" s="89" t="s">
        <v>2</v>
      </c>
      <c r="C5" s="90"/>
      <c r="D5" s="91"/>
      <c r="E5" s="89" t="s">
        <v>3</v>
      </c>
      <c r="F5" s="90"/>
      <c r="G5" s="90"/>
      <c r="H5" s="90"/>
      <c r="I5" s="90"/>
      <c r="J5" s="90"/>
      <c r="K5" s="90"/>
      <c r="L5" s="91"/>
      <c r="M5" s="6"/>
    </row>
    <row r="6" spans="1:13" ht="50" x14ac:dyDescent="0.35">
      <c r="A6" s="8"/>
      <c r="B6" s="9">
        <v>1</v>
      </c>
      <c r="C6" s="9">
        <v>2</v>
      </c>
      <c r="D6" s="9">
        <v>3</v>
      </c>
      <c r="E6" s="9" t="s">
        <v>4</v>
      </c>
      <c r="F6" s="9"/>
      <c r="G6" s="9" t="s">
        <v>5</v>
      </c>
      <c r="H6" s="9"/>
      <c r="I6" s="9" t="s">
        <v>6</v>
      </c>
      <c r="J6" s="9"/>
      <c r="K6" s="9">
        <v>10</v>
      </c>
      <c r="L6" s="9">
        <v>11</v>
      </c>
      <c r="M6" s="6"/>
    </row>
    <row r="7" spans="1:13" x14ac:dyDescent="0.35">
      <c r="A7" s="8"/>
      <c r="B7" s="9"/>
      <c r="C7" s="9"/>
      <c r="D7" s="9"/>
      <c r="E7" s="9">
        <v>4</v>
      </c>
      <c r="F7" s="9">
        <v>5</v>
      </c>
      <c r="G7" s="9">
        <v>6</v>
      </c>
      <c r="H7" s="9">
        <v>7</v>
      </c>
      <c r="I7" s="9">
        <v>8</v>
      </c>
      <c r="J7" s="9">
        <v>9</v>
      </c>
      <c r="K7" s="9"/>
      <c r="L7" s="9"/>
      <c r="M7" s="6"/>
    </row>
    <row r="8" spans="1:13" ht="50.5" thickBot="1" x14ac:dyDescent="0.4">
      <c r="A8" s="10"/>
      <c r="B8" s="11" t="s">
        <v>7</v>
      </c>
      <c r="C8" s="11" t="s">
        <v>8</v>
      </c>
      <c r="D8" s="11" t="s">
        <v>9</v>
      </c>
      <c r="E8" s="11" t="s">
        <v>7</v>
      </c>
      <c r="F8" s="11" t="s">
        <v>8</v>
      </c>
      <c r="G8" s="11" t="s">
        <v>7</v>
      </c>
      <c r="H8" s="11" t="s">
        <v>8</v>
      </c>
      <c r="I8" s="11" t="s">
        <v>7</v>
      </c>
      <c r="J8" s="11" t="s">
        <v>8</v>
      </c>
      <c r="K8" s="11" t="s">
        <v>10</v>
      </c>
      <c r="L8" s="11" t="s">
        <v>11</v>
      </c>
      <c r="M8" s="6"/>
    </row>
    <row r="9" spans="1:13" x14ac:dyDescent="0.35">
      <c r="A9" s="12" t="s">
        <v>12</v>
      </c>
      <c r="B9" s="13"/>
      <c r="C9" s="13"/>
      <c r="D9" s="13"/>
      <c r="E9" s="14">
        <v>41726.129819999995</v>
      </c>
      <c r="F9" s="14">
        <v>2650.0106000000092</v>
      </c>
      <c r="G9" s="14">
        <v>355.17129000000006</v>
      </c>
      <c r="H9" s="14">
        <v>31.290949999999981</v>
      </c>
      <c r="I9" s="14">
        <v>1740.1370100000054</v>
      </c>
      <c r="J9" s="14">
        <v>26.146540000000037</v>
      </c>
      <c r="K9" s="14">
        <v>0</v>
      </c>
      <c r="L9" s="14">
        <f>E9-F9+G9-H9+I9-J9</f>
        <v>41113.990029999986</v>
      </c>
      <c r="M9" s="6"/>
    </row>
    <row r="10" spans="1:13" x14ac:dyDescent="0.35">
      <c r="A10" s="15">
        <f>'Total WC'!A10</f>
        <v>2011</v>
      </c>
      <c r="B10" s="14">
        <v>124648.72683</v>
      </c>
      <c r="C10" s="14">
        <v>11564.867759999999</v>
      </c>
      <c r="D10" s="14">
        <v>113083.85906999999</v>
      </c>
      <c r="E10" s="14">
        <v>26642.398020000001</v>
      </c>
      <c r="F10" s="14">
        <v>5649.8392899999999</v>
      </c>
      <c r="G10" s="14">
        <v>134.11202</v>
      </c>
      <c r="H10" s="14">
        <v>13.059709999999999</v>
      </c>
      <c r="I10" s="14">
        <v>3778.0115599999999</v>
      </c>
      <c r="J10" s="14">
        <v>49.715440000000001</v>
      </c>
      <c r="K10" s="14">
        <v>0</v>
      </c>
      <c r="L10" s="14">
        <f t="shared" ref="L10:L19" si="0">E10-F10+G10-H10+I10-J10</f>
        <v>24841.907159999999</v>
      </c>
      <c r="M10" s="6"/>
    </row>
    <row r="11" spans="1:13" x14ac:dyDescent="0.35">
      <c r="A11" s="15">
        <f>A10+1</f>
        <v>2012</v>
      </c>
      <c r="B11" s="14">
        <v>112458.57477000001</v>
      </c>
      <c r="C11" s="14">
        <v>12517.76534</v>
      </c>
      <c r="D11" s="14">
        <v>99940.809430000008</v>
      </c>
      <c r="E11" s="14">
        <v>26735.648280000001</v>
      </c>
      <c r="F11" s="14">
        <v>5356.0765700000002</v>
      </c>
      <c r="G11" s="14">
        <v>46.091329999999999</v>
      </c>
      <c r="H11" s="14">
        <v>17.457139999999999</v>
      </c>
      <c r="I11" s="14">
        <v>1158.7644700000001</v>
      </c>
      <c r="J11" s="14">
        <v>38.593040000000002</v>
      </c>
      <c r="K11" s="14">
        <v>0</v>
      </c>
      <c r="L11" s="14">
        <f t="shared" si="0"/>
        <v>22528.377330000003</v>
      </c>
      <c r="M11" s="6"/>
    </row>
    <row r="12" spans="1:13" x14ac:dyDescent="0.35">
      <c r="A12" s="15">
        <f t="shared" ref="A12:A19" si="1">A11+1</f>
        <v>2013</v>
      </c>
      <c r="B12" s="14">
        <v>118332.86769000001</v>
      </c>
      <c r="C12" s="14">
        <v>15564.688470000001</v>
      </c>
      <c r="D12" s="14">
        <v>102768.17922000002</v>
      </c>
      <c r="E12" s="14">
        <v>14867.777169999999</v>
      </c>
      <c r="F12" s="14">
        <v>9388.6255199999996</v>
      </c>
      <c r="G12" s="14">
        <v>91.843670000000003</v>
      </c>
      <c r="H12" s="14">
        <v>24.590199999999999</v>
      </c>
      <c r="I12" s="14">
        <v>1092.6290900000001</v>
      </c>
      <c r="J12" s="14">
        <v>163.49938</v>
      </c>
      <c r="K12" s="14">
        <v>0</v>
      </c>
      <c r="L12" s="14">
        <f t="shared" si="0"/>
        <v>6475.5348300000005</v>
      </c>
      <c r="M12" s="6"/>
    </row>
    <row r="13" spans="1:13" x14ac:dyDescent="0.35">
      <c r="A13" s="15">
        <f t="shared" si="1"/>
        <v>2014</v>
      </c>
      <c r="B13" s="14">
        <v>139434.26382999998</v>
      </c>
      <c r="C13" s="14">
        <v>18983.431820000002</v>
      </c>
      <c r="D13" s="14">
        <v>120450.83200999998</v>
      </c>
      <c r="E13" s="14">
        <v>19027.145789999999</v>
      </c>
      <c r="F13" s="14">
        <v>8568.0988200000011</v>
      </c>
      <c r="G13" s="14">
        <v>261.25117</v>
      </c>
      <c r="H13" s="14">
        <v>181.65172000000001</v>
      </c>
      <c r="I13" s="14">
        <v>852.02827000000002</v>
      </c>
      <c r="J13" s="14">
        <v>236.4486</v>
      </c>
      <c r="K13" s="14">
        <v>0</v>
      </c>
      <c r="L13" s="14">
        <f t="shared" si="0"/>
        <v>11154.226089999998</v>
      </c>
      <c r="M13" s="6"/>
    </row>
    <row r="14" spans="1:13" x14ac:dyDescent="0.35">
      <c r="A14" s="15">
        <f t="shared" si="1"/>
        <v>2015</v>
      </c>
      <c r="B14" s="14">
        <v>145562.06565</v>
      </c>
      <c r="C14" s="14">
        <v>9646.9558699999998</v>
      </c>
      <c r="D14" s="14">
        <v>135915.10978</v>
      </c>
      <c r="E14" s="14">
        <v>3344.3336600000002</v>
      </c>
      <c r="F14" s="14">
        <v>936.10131000000001</v>
      </c>
      <c r="G14" s="14">
        <v>26.295639999999999</v>
      </c>
      <c r="H14" s="14">
        <v>-20.874009999999998</v>
      </c>
      <c r="I14" s="14">
        <v>2839.5985000000001</v>
      </c>
      <c r="J14" s="14">
        <v>211.69315</v>
      </c>
      <c r="K14" s="14">
        <v>0</v>
      </c>
      <c r="L14" s="14">
        <f t="shared" si="0"/>
        <v>5083.30735</v>
      </c>
      <c r="M14" s="6"/>
    </row>
    <row r="15" spans="1:13" x14ac:dyDescent="0.35">
      <c r="A15" s="15">
        <f t="shared" si="1"/>
        <v>2016</v>
      </c>
      <c r="B15" s="14">
        <v>151065.49968999959</v>
      </c>
      <c r="C15" s="14">
        <v>8228.9074300000375</v>
      </c>
      <c r="D15" s="14">
        <v>142836.59225999954</v>
      </c>
      <c r="E15" s="14">
        <v>5787.5353399999995</v>
      </c>
      <c r="F15" s="14">
        <v>1121.1209799999999</v>
      </c>
      <c r="G15" s="14">
        <v>162.27267999999998</v>
      </c>
      <c r="H15" s="14">
        <v>151.77525</v>
      </c>
      <c r="I15" s="14">
        <v>3038.4100099999996</v>
      </c>
      <c r="J15" s="14">
        <v>30.486909999999998</v>
      </c>
      <c r="K15" s="14">
        <v>0</v>
      </c>
      <c r="L15" s="14">
        <f t="shared" si="0"/>
        <v>7684.8348900000001</v>
      </c>
      <c r="M15" s="6"/>
    </row>
    <row r="16" spans="1:13" x14ac:dyDescent="0.35">
      <c r="A16" s="15">
        <f t="shared" si="1"/>
        <v>2017</v>
      </c>
      <c r="B16" s="14">
        <v>167025.36465000059</v>
      </c>
      <c r="C16" s="14">
        <v>10319.482020000041</v>
      </c>
      <c r="D16" s="14">
        <v>156705.88263000053</v>
      </c>
      <c r="E16" s="14">
        <v>15000.638010000001</v>
      </c>
      <c r="F16" s="14">
        <v>1433.3003000000001</v>
      </c>
      <c r="G16" s="14">
        <v>223.79060000000001</v>
      </c>
      <c r="H16" s="14">
        <v>203.01043999999999</v>
      </c>
      <c r="I16" s="14">
        <v>3951.8181300000001</v>
      </c>
      <c r="J16" s="14">
        <v>213.28915000000001</v>
      </c>
      <c r="K16" s="14">
        <v>0</v>
      </c>
      <c r="L16" s="14">
        <f t="shared" si="0"/>
        <v>17326.646850000001</v>
      </c>
      <c r="M16" s="6"/>
    </row>
    <row r="17" spans="1:13" x14ac:dyDescent="0.35">
      <c r="A17" s="15">
        <f t="shared" si="1"/>
        <v>2018</v>
      </c>
      <c r="B17" s="14">
        <v>176654.95028999902</v>
      </c>
      <c r="C17" s="14">
        <v>14055.348569999904</v>
      </c>
      <c r="D17" s="14">
        <v>162599.6017199991</v>
      </c>
      <c r="E17" s="14">
        <v>8337.9231500000005</v>
      </c>
      <c r="F17" s="14">
        <v>2539.0293799999999</v>
      </c>
      <c r="G17" s="14">
        <v>446.65785</v>
      </c>
      <c r="H17" s="14">
        <v>421.09121999999996</v>
      </c>
      <c r="I17" s="14">
        <v>3913.4936299999999</v>
      </c>
      <c r="J17" s="14">
        <v>370.17547999999999</v>
      </c>
      <c r="K17" s="14">
        <v>0</v>
      </c>
      <c r="L17" s="14">
        <f t="shared" si="0"/>
        <v>9367.7785500000009</v>
      </c>
      <c r="M17" s="6"/>
    </row>
    <row r="18" spans="1:13" x14ac:dyDescent="0.35">
      <c r="A18" s="15">
        <f t="shared" si="1"/>
        <v>2019</v>
      </c>
      <c r="B18" s="14">
        <v>178682.56540000002</v>
      </c>
      <c r="C18" s="14">
        <v>19107.409430000007</v>
      </c>
      <c r="D18" s="14">
        <v>159575.15597000002</v>
      </c>
      <c r="E18" s="14">
        <v>9606.4304700000012</v>
      </c>
      <c r="F18" s="14">
        <v>3209.1293700000001</v>
      </c>
      <c r="G18" s="14">
        <v>398.32004000000001</v>
      </c>
      <c r="H18" s="14">
        <v>391.36073999999996</v>
      </c>
      <c r="I18" s="14">
        <v>4948.0106500000002</v>
      </c>
      <c r="J18" s="14">
        <v>467.92409000000004</v>
      </c>
      <c r="K18" s="14">
        <v>0</v>
      </c>
      <c r="L18" s="14">
        <f t="shared" si="0"/>
        <v>10884.346959999999</v>
      </c>
      <c r="M18" s="6"/>
    </row>
    <row r="19" spans="1:13" x14ac:dyDescent="0.35">
      <c r="A19" s="15">
        <f t="shared" si="1"/>
        <v>2020</v>
      </c>
      <c r="B19" s="14">
        <v>196278.03341000009</v>
      </c>
      <c r="C19" s="14">
        <v>24531.004300000001</v>
      </c>
      <c r="D19" s="14">
        <f>B19-C19</f>
        <v>171747.02911000009</v>
      </c>
      <c r="E19" s="14">
        <v>2116.4164300000002</v>
      </c>
      <c r="F19" s="14">
        <v>1767.8794700000001</v>
      </c>
      <c r="G19" s="14">
        <v>282.0247</v>
      </c>
      <c r="H19" s="14">
        <v>262.10786999999999</v>
      </c>
      <c r="I19" s="14">
        <v>4858.2261600000002</v>
      </c>
      <c r="J19" s="14">
        <v>357.64798999999999</v>
      </c>
      <c r="K19" s="14">
        <v>0</v>
      </c>
      <c r="L19" s="14">
        <f t="shared" si="0"/>
        <v>4869.0319600000003</v>
      </c>
      <c r="M19" s="6"/>
    </row>
    <row r="20" spans="1:13" ht="15" thickBot="1" x14ac:dyDescent="0.4">
      <c r="A20" s="16" t="s">
        <v>13</v>
      </c>
      <c r="B20" s="17" t="s">
        <v>14</v>
      </c>
      <c r="C20" s="17" t="s">
        <v>14</v>
      </c>
      <c r="D20" s="17" t="s">
        <v>14</v>
      </c>
      <c r="E20" s="14">
        <f>SUM(E9:E19)</f>
        <v>173192.37613999998</v>
      </c>
      <c r="F20" s="14">
        <f t="shared" ref="F20:L20" si="2">SUM(F9:F19)</f>
        <v>42619.211610000013</v>
      </c>
      <c r="G20" s="14">
        <f t="shared" si="2"/>
        <v>2427.8309899999999</v>
      </c>
      <c r="H20" s="14">
        <f t="shared" si="2"/>
        <v>1676.5212300000001</v>
      </c>
      <c r="I20" s="14">
        <f t="shared" si="2"/>
        <v>32171.12748000001</v>
      </c>
      <c r="J20" s="14">
        <f t="shared" si="2"/>
        <v>2165.6197699999998</v>
      </c>
      <c r="K20" s="14">
        <f t="shared" si="2"/>
        <v>0</v>
      </c>
      <c r="L20" s="14">
        <f t="shared" si="2"/>
        <v>161329.98199999996</v>
      </c>
      <c r="M20" s="6"/>
    </row>
    <row r="21" spans="1:13" x14ac:dyDescent="0.35">
      <c r="A21" s="18"/>
      <c r="B21" s="19"/>
      <c r="C21" s="19"/>
      <c r="D21" s="19"/>
      <c r="E21" s="19"/>
      <c r="F21" s="19"/>
      <c r="G21" s="19"/>
      <c r="H21" s="19"/>
      <c r="I21" s="19"/>
      <c r="J21" s="19"/>
      <c r="K21" s="19"/>
      <c r="L21" s="19"/>
      <c r="M21" s="19"/>
    </row>
    <row r="22" spans="1:13" ht="15" thickBot="1" x14ac:dyDescent="0.4">
      <c r="A22" s="20"/>
      <c r="B22" s="20"/>
      <c r="C22" s="20"/>
      <c r="D22" s="20"/>
      <c r="E22" s="20"/>
      <c r="F22" s="20"/>
      <c r="G22" s="20"/>
      <c r="H22" s="20"/>
      <c r="I22" s="20"/>
      <c r="J22" s="20"/>
      <c r="K22" s="20"/>
      <c r="L22" s="20"/>
      <c r="M22" s="20"/>
    </row>
    <row r="23" spans="1:13" ht="15" thickBot="1" x14ac:dyDescent="0.4">
      <c r="A23" s="21"/>
      <c r="B23" s="82" t="s">
        <v>15</v>
      </c>
      <c r="C23" s="83"/>
      <c r="D23" s="83"/>
      <c r="E23" s="84"/>
      <c r="F23" s="82" t="s">
        <v>16</v>
      </c>
      <c r="G23" s="83"/>
      <c r="H23" s="83"/>
      <c r="I23" s="84"/>
      <c r="J23" s="22"/>
      <c r="K23" s="23"/>
      <c r="L23" s="22">
        <v>23</v>
      </c>
      <c r="M23" s="24">
        <v>24</v>
      </c>
    </row>
    <row r="24" spans="1:13" ht="15" thickBot="1" x14ac:dyDescent="0.4">
      <c r="A24" s="25"/>
      <c r="B24" s="82" t="s">
        <v>17</v>
      </c>
      <c r="C24" s="84"/>
      <c r="D24" s="82" t="s">
        <v>18</v>
      </c>
      <c r="E24" s="84"/>
      <c r="F24" s="82" t="s">
        <v>17</v>
      </c>
      <c r="G24" s="84"/>
      <c r="H24" s="82" t="s">
        <v>18</v>
      </c>
      <c r="I24" s="84"/>
      <c r="J24" s="92" t="s">
        <v>19</v>
      </c>
      <c r="K24" s="93"/>
      <c r="L24" s="26"/>
      <c r="M24" s="26"/>
    </row>
    <row r="25" spans="1:13" x14ac:dyDescent="0.35">
      <c r="A25" s="27" t="s">
        <v>20</v>
      </c>
      <c r="B25" s="26">
        <v>13</v>
      </c>
      <c r="C25" s="26">
        <v>14</v>
      </c>
      <c r="D25" s="26">
        <v>15</v>
      </c>
      <c r="E25" s="26">
        <v>16</v>
      </c>
      <c r="F25" s="26">
        <v>17</v>
      </c>
      <c r="G25" s="26">
        <v>18</v>
      </c>
      <c r="H25" s="26">
        <v>19</v>
      </c>
      <c r="I25" s="26">
        <v>20</v>
      </c>
      <c r="J25" s="26">
        <v>21</v>
      </c>
      <c r="K25" s="26">
        <v>22</v>
      </c>
      <c r="L25" s="26"/>
      <c r="M25" s="26"/>
    </row>
    <row r="26" spans="1:13" ht="76.5" thickBot="1" x14ac:dyDescent="0.4">
      <c r="A26" s="28" t="s">
        <v>21</v>
      </c>
      <c r="B26" s="28" t="s">
        <v>7</v>
      </c>
      <c r="C26" s="28" t="s">
        <v>8</v>
      </c>
      <c r="D26" s="28" t="s">
        <v>7</v>
      </c>
      <c r="E26" s="28" t="s">
        <v>8</v>
      </c>
      <c r="F26" s="28" t="s">
        <v>7</v>
      </c>
      <c r="G26" s="28" t="s">
        <v>8</v>
      </c>
      <c r="H26" s="28" t="s">
        <v>7</v>
      </c>
      <c r="I26" s="28" t="s">
        <v>8</v>
      </c>
      <c r="J26" s="28" t="s">
        <v>7</v>
      </c>
      <c r="K26" s="28" t="s">
        <v>8</v>
      </c>
      <c r="L26" s="28" t="s">
        <v>22</v>
      </c>
      <c r="M26" s="28" t="s">
        <v>23</v>
      </c>
    </row>
    <row r="27" spans="1:13" x14ac:dyDescent="0.35">
      <c r="A27" s="12" t="s">
        <v>12</v>
      </c>
      <c r="B27" s="14">
        <v>558308.99956999999</v>
      </c>
      <c r="C27" s="14">
        <v>24926.8328</v>
      </c>
      <c r="D27" s="14">
        <v>119724.48250999999</v>
      </c>
      <c r="E27" s="14">
        <v>7163.41669</v>
      </c>
      <c r="F27" s="14">
        <v>1418.4784299999999</v>
      </c>
      <c r="G27" s="14">
        <v>155.26053000000002</v>
      </c>
      <c r="H27" s="14">
        <v>0</v>
      </c>
      <c r="I27" s="14">
        <v>0</v>
      </c>
      <c r="J27" s="14">
        <v>23170.147970000002</v>
      </c>
      <c r="K27" s="14">
        <v>0</v>
      </c>
      <c r="L27" s="14">
        <v>0</v>
      </c>
      <c r="M27" s="14">
        <f>B27-C27+D27-E27+F27-G27+H27-I27+J27-K27</f>
        <v>670376.59846000012</v>
      </c>
    </row>
    <row r="28" spans="1:13" x14ac:dyDescent="0.35">
      <c r="A28" s="15">
        <f>A10</f>
        <v>2011</v>
      </c>
      <c r="B28" s="14">
        <v>31484.445029999999</v>
      </c>
      <c r="C28" s="14">
        <v>248.06744</v>
      </c>
      <c r="D28" s="14">
        <v>8650.745469999998</v>
      </c>
      <c r="E28" s="14">
        <v>324.12756000000002</v>
      </c>
      <c r="F28" s="14">
        <v>62.356360000000002</v>
      </c>
      <c r="G28" s="14">
        <v>25.08436</v>
      </c>
      <c r="H28" s="14">
        <v>0</v>
      </c>
      <c r="I28" s="14">
        <v>0</v>
      </c>
      <c r="J28" s="14">
        <v>1100.9467299999999</v>
      </c>
      <c r="K28" s="14">
        <v>0</v>
      </c>
      <c r="L28" s="14">
        <v>0</v>
      </c>
      <c r="M28" s="14">
        <f t="shared" ref="M28:M37" si="3">B28-C28+D28-E28+F28-G28+H28-I28+J28-K28</f>
        <v>40701.214229999998</v>
      </c>
    </row>
    <row r="29" spans="1:13" x14ac:dyDescent="0.35">
      <c r="A29" s="15">
        <f t="shared" ref="A29:A37" si="4">A11</f>
        <v>2012</v>
      </c>
      <c r="B29" s="14">
        <v>33156.386379999996</v>
      </c>
      <c r="C29" s="14">
        <v>143.62504000000001</v>
      </c>
      <c r="D29" s="14">
        <v>7382.1445100000001</v>
      </c>
      <c r="E29" s="14">
        <v>425.35262999999998</v>
      </c>
      <c r="F29" s="14">
        <v>30.68515</v>
      </c>
      <c r="G29" s="14">
        <v>12.417149999999999</v>
      </c>
      <c r="H29" s="14">
        <v>0</v>
      </c>
      <c r="I29" s="14">
        <v>0</v>
      </c>
      <c r="J29" s="14">
        <v>923.97818000000007</v>
      </c>
      <c r="K29" s="14">
        <v>0</v>
      </c>
      <c r="L29" s="14">
        <v>0</v>
      </c>
      <c r="M29" s="14">
        <f t="shared" si="3"/>
        <v>40911.799399999989</v>
      </c>
    </row>
    <row r="30" spans="1:13" x14ac:dyDescent="0.35">
      <c r="A30" s="15">
        <f t="shared" si="4"/>
        <v>2013</v>
      </c>
      <c r="B30" s="14">
        <v>11501.482019999999</v>
      </c>
      <c r="C30" s="14">
        <v>555.85199999999998</v>
      </c>
      <c r="D30" s="14">
        <v>9225.3924299999999</v>
      </c>
      <c r="E30" s="14">
        <v>715.70614</v>
      </c>
      <c r="F30" s="14">
        <v>38.656220000000005</v>
      </c>
      <c r="G30" s="14">
        <v>15.092219999999999</v>
      </c>
      <c r="H30" s="14">
        <v>0</v>
      </c>
      <c r="I30" s="14">
        <v>0</v>
      </c>
      <c r="J30" s="14">
        <v>947.03526999999997</v>
      </c>
      <c r="K30" s="14">
        <v>0</v>
      </c>
      <c r="L30" s="14">
        <v>0</v>
      </c>
      <c r="M30" s="14">
        <f t="shared" si="3"/>
        <v>20425.915580000001</v>
      </c>
    </row>
    <row r="31" spans="1:13" x14ac:dyDescent="0.35">
      <c r="A31" s="15">
        <f t="shared" si="4"/>
        <v>2014</v>
      </c>
      <c r="B31" s="14">
        <v>15174.819340000002</v>
      </c>
      <c r="C31" s="14">
        <v>715.79723000000001</v>
      </c>
      <c r="D31" s="14">
        <v>12726.2336</v>
      </c>
      <c r="E31" s="14">
        <v>758.61421999999993</v>
      </c>
      <c r="F31" s="14">
        <v>82.482529999999997</v>
      </c>
      <c r="G31" s="14">
        <v>67.907529999999994</v>
      </c>
      <c r="H31" s="14">
        <v>0</v>
      </c>
      <c r="I31" s="14">
        <v>0</v>
      </c>
      <c r="J31" s="14">
        <v>995.41476999999998</v>
      </c>
      <c r="K31" s="14">
        <v>0</v>
      </c>
      <c r="L31" s="14">
        <v>0</v>
      </c>
      <c r="M31" s="14">
        <f t="shared" si="3"/>
        <v>27436.631260000002</v>
      </c>
    </row>
    <row r="32" spans="1:13" x14ac:dyDescent="0.35">
      <c r="A32" s="15">
        <f t="shared" si="4"/>
        <v>2015</v>
      </c>
      <c r="B32" s="14">
        <v>15500.13593</v>
      </c>
      <c r="C32" s="14">
        <v>0</v>
      </c>
      <c r="D32" s="14">
        <v>13393.46982</v>
      </c>
      <c r="E32" s="14">
        <v>161.35329000000002</v>
      </c>
      <c r="F32" s="14">
        <v>15.824999999999999</v>
      </c>
      <c r="G32" s="14">
        <v>0</v>
      </c>
      <c r="H32" s="14">
        <v>0</v>
      </c>
      <c r="I32" s="14">
        <v>0</v>
      </c>
      <c r="J32" s="14">
        <v>1275.3384199999998</v>
      </c>
      <c r="K32" s="14">
        <v>0</v>
      </c>
      <c r="L32" s="14">
        <v>0</v>
      </c>
      <c r="M32" s="14">
        <f t="shared" si="3"/>
        <v>30023.415880000004</v>
      </c>
    </row>
    <row r="33" spans="1:13" x14ac:dyDescent="0.35">
      <c r="A33" s="15">
        <f t="shared" si="4"/>
        <v>2016</v>
      </c>
      <c r="B33" s="14">
        <v>34630.051949999994</v>
      </c>
      <c r="C33" s="14">
        <v>3.00102</v>
      </c>
      <c r="D33" s="14">
        <v>15740.810379999999</v>
      </c>
      <c r="E33" s="14">
        <v>180.82773999999998</v>
      </c>
      <c r="F33" s="14">
        <v>20.850020000000001</v>
      </c>
      <c r="G33" s="14">
        <v>7.9500200000000003</v>
      </c>
      <c r="H33" s="14">
        <v>0</v>
      </c>
      <c r="I33" s="14">
        <v>0</v>
      </c>
      <c r="J33" s="14">
        <v>1706.5353</v>
      </c>
      <c r="K33" s="14">
        <v>0</v>
      </c>
      <c r="L33" s="14">
        <v>0</v>
      </c>
      <c r="M33" s="14">
        <f t="shared" si="3"/>
        <v>51906.468869999997</v>
      </c>
    </row>
    <row r="34" spans="1:13" x14ac:dyDescent="0.35">
      <c r="A34" s="15">
        <f t="shared" si="4"/>
        <v>2017</v>
      </c>
      <c r="B34" s="14">
        <v>21759.417950000003</v>
      </c>
      <c r="C34" s="14">
        <v>0</v>
      </c>
      <c r="D34" s="14">
        <v>21641.84866</v>
      </c>
      <c r="E34" s="14">
        <v>306.79944</v>
      </c>
      <c r="F34" s="14">
        <v>29.475000000000001</v>
      </c>
      <c r="G34" s="14">
        <v>0</v>
      </c>
      <c r="H34" s="14">
        <v>0</v>
      </c>
      <c r="I34" s="14">
        <v>0</v>
      </c>
      <c r="J34" s="14">
        <v>2225.2814900000003</v>
      </c>
      <c r="K34" s="14">
        <v>0</v>
      </c>
      <c r="L34" s="14">
        <v>0</v>
      </c>
      <c r="M34" s="14">
        <f t="shared" si="3"/>
        <v>45349.223660000003</v>
      </c>
    </row>
    <row r="35" spans="1:13" x14ac:dyDescent="0.35">
      <c r="A35" s="15">
        <f t="shared" si="4"/>
        <v>2018</v>
      </c>
      <c r="B35" s="14">
        <v>25157.710509999997</v>
      </c>
      <c r="C35" s="14">
        <v>2338.1637500000002</v>
      </c>
      <c r="D35" s="14">
        <v>26426.216820000001</v>
      </c>
      <c r="E35" s="14">
        <v>265.86435</v>
      </c>
      <c r="F35" s="14">
        <v>199.85254999999998</v>
      </c>
      <c r="G35" s="14">
        <v>153.05377999999999</v>
      </c>
      <c r="H35" s="14">
        <v>0</v>
      </c>
      <c r="I35" s="14">
        <v>0</v>
      </c>
      <c r="J35" s="14">
        <v>2692.3241600000001</v>
      </c>
      <c r="K35" s="14">
        <v>0</v>
      </c>
      <c r="L35" s="14">
        <v>0</v>
      </c>
      <c r="M35" s="14">
        <f t="shared" si="3"/>
        <v>51719.022159999993</v>
      </c>
    </row>
    <row r="36" spans="1:13" x14ac:dyDescent="0.35">
      <c r="A36" s="15">
        <f t="shared" si="4"/>
        <v>2019</v>
      </c>
      <c r="B36" s="14">
        <v>24248.143379999998</v>
      </c>
      <c r="C36" s="14">
        <v>1860.8452299999999</v>
      </c>
      <c r="D36" s="14">
        <v>30930.42714</v>
      </c>
      <c r="E36" s="14">
        <v>703.99855000000002</v>
      </c>
      <c r="F36" s="14">
        <v>135.66403</v>
      </c>
      <c r="G36" s="14">
        <v>128.81403</v>
      </c>
      <c r="H36" s="14">
        <v>0</v>
      </c>
      <c r="I36" s="14">
        <v>0</v>
      </c>
      <c r="J36" s="14">
        <v>3007.7569900000003</v>
      </c>
      <c r="K36" s="14">
        <v>0</v>
      </c>
      <c r="L36" s="14">
        <v>0</v>
      </c>
      <c r="M36" s="14">
        <f t="shared" si="3"/>
        <v>55628.333730000006</v>
      </c>
    </row>
    <row r="37" spans="1:13" ht="15" thickBot="1" x14ac:dyDescent="0.4">
      <c r="A37" s="15">
        <f t="shared" si="4"/>
        <v>2020</v>
      </c>
      <c r="B37" s="14">
        <v>17387.873869999999</v>
      </c>
      <c r="C37" s="14">
        <v>1849.6634799999999</v>
      </c>
      <c r="D37" s="14">
        <v>50944.417860000001</v>
      </c>
      <c r="E37" s="14">
        <v>4767.4797800000006</v>
      </c>
      <c r="F37" s="14">
        <v>445.80834000000004</v>
      </c>
      <c r="G37" s="14">
        <v>333.34472999999997</v>
      </c>
      <c r="H37" s="14">
        <v>0</v>
      </c>
      <c r="I37" s="14">
        <v>0</v>
      </c>
      <c r="J37" s="14">
        <v>3217.9246600000001</v>
      </c>
      <c r="K37" s="14">
        <v>0</v>
      </c>
      <c r="L37" s="14">
        <v>0</v>
      </c>
      <c r="M37" s="14">
        <f t="shared" si="3"/>
        <v>65045.53674000001</v>
      </c>
    </row>
    <row r="38" spans="1:13" ht="15" thickBot="1" x14ac:dyDescent="0.4">
      <c r="A38" s="29" t="s">
        <v>13</v>
      </c>
      <c r="B38" s="14">
        <f t="shared" ref="B38:M38" si="5">SUM(B27:B37)</f>
        <v>788309.46593000006</v>
      </c>
      <c r="C38" s="14">
        <f t="shared" si="5"/>
        <v>32641.847989999995</v>
      </c>
      <c r="D38" s="14">
        <f t="shared" si="5"/>
        <v>316786.18919999996</v>
      </c>
      <c r="E38" s="14">
        <f t="shared" si="5"/>
        <v>15773.540390000002</v>
      </c>
      <c r="F38" s="14">
        <f t="shared" si="5"/>
        <v>2480.1336300000003</v>
      </c>
      <c r="G38" s="14">
        <f t="shared" si="5"/>
        <v>898.92435</v>
      </c>
      <c r="H38" s="14">
        <f t="shared" si="5"/>
        <v>0</v>
      </c>
      <c r="I38" s="14">
        <f t="shared" si="5"/>
        <v>0</v>
      </c>
      <c r="J38" s="14">
        <f t="shared" si="5"/>
        <v>41262.683940000003</v>
      </c>
      <c r="K38" s="14">
        <f t="shared" si="5"/>
        <v>0</v>
      </c>
      <c r="L38" s="14">
        <f t="shared" si="5"/>
        <v>0</v>
      </c>
      <c r="M38" s="14">
        <f t="shared" si="5"/>
        <v>1099524.1599700002</v>
      </c>
    </row>
    <row r="39" spans="1:13" x14ac:dyDescent="0.35">
      <c r="A39" s="30"/>
      <c r="B39" s="31"/>
      <c r="C39" s="31"/>
      <c r="D39" s="31"/>
      <c r="E39" s="31"/>
      <c r="F39" s="31"/>
      <c r="G39" s="31"/>
      <c r="H39" s="31"/>
      <c r="I39" s="31"/>
      <c r="J39" s="31"/>
      <c r="K39" s="31"/>
      <c r="L39" s="31"/>
      <c r="M39" s="31"/>
    </row>
    <row r="40" spans="1:13" ht="15" thickBot="1" x14ac:dyDescent="0.4">
      <c r="A40" s="30"/>
      <c r="B40" s="31"/>
      <c r="C40" s="31"/>
      <c r="D40" s="31"/>
      <c r="E40" s="31"/>
      <c r="F40" s="31"/>
      <c r="G40" s="31"/>
      <c r="H40" s="31"/>
      <c r="I40" s="31"/>
      <c r="J40" s="31"/>
      <c r="K40" s="31"/>
      <c r="L40" s="31"/>
      <c r="M40" s="31"/>
    </row>
    <row r="41" spans="1:13" ht="15" thickBot="1" x14ac:dyDescent="0.4">
      <c r="A41" s="21"/>
      <c r="B41" s="82" t="s">
        <v>24</v>
      </c>
      <c r="C41" s="83"/>
      <c r="D41" s="84"/>
      <c r="E41" s="82" t="s">
        <v>25</v>
      </c>
      <c r="F41" s="83"/>
      <c r="G41" s="84"/>
      <c r="H41" s="82" t="s">
        <v>26</v>
      </c>
      <c r="I41" s="84"/>
      <c r="J41" s="22">
        <v>34</v>
      </c>
      <c r="K41" s="85" t="s">
        <v>27</v>
      </c>
      <c r="L41" s="86"/>
      <c r="M41" s="19"/>
    </row>
    <row r="42" spans="1:13" x14ac:dyDescent="0.35">
      <c r="A42" s="25"/>
      <c r="B42" s="24">
        <v>26</v>
      </c>
      <c r="C42" s="24">
        <v>27</v>
      </c>
      <c r="D42" s="24">
        <v>28</v>
      </c>
      <c r="E42" s="24">
        <v>29</v>
      </c>
      <c r="F42" s="24">
        <v>30</v>
      </c>
      <c r="G42" s="24">
        <v>31</v>
      </c>
      <c r="H42" s="24">
        <v>32</v>
      </c>
      <c r="I42" s="24">
        <v>33</v>
      </c>
      <c r="J42" s="26"/>
      <c r="K42" s="26">
        <v>35</v>
      </c>
      <c r="L42" s="26">
        <v>36</v>
      </c>
      <c r="M42" s="19"/>
    </row>
    <row r="43" spans="1:13" x14ac:dyDescent="0.35">
      <c r="A43" s="27" t="s">
        <v>20</v>
      </c>
      <c r="B43" s="26"/>
      <c r="C43" s="26"/>
      <c r="D43" s="26"/>
      <c r="E43" s="26"/>
      <c r="F43" s="26"/>
      <c r="G43" s="26"/>
      <c r="H43" s="26"/>
      <c r="I43" s="26"/>
      <c r="J43" s="26"/>
      <c r="K43" s="26"/>
      <c r="L43" s="26"/>
      <c r="M43" s="19"/>
    </row>
    <row r="44" spans="1:13" ht="76.5" thickBot="1" x14ac:dyDescent="0.4">
      <c r="A44" s="28" t="s">
        <v>21</v>
      </c>
      <c r="B44" s="28" t="s">
        <v>7</v>
      </c>
      <c r="C44" s="28" t="s">
        <v>8</v>
      </c>
      <c r="D44" s="28" t="s">
        <v>28</v>
      </c>
      <c r="E44" s="28" t="s">
        <v>7</v>
      </c>
      <c r="F44" s="28" t="s">
        <v>8</v>
      </c>
      <c r="G44" s="28" t="s">
        <v>28</v>
      </c>
      <c r="H44" s="28" t="s">
        <v>29</v>
      </c>
      <c r="I44" s="28" t="s">
        <v>30</v>
      </c>
      <c r="J44" s="28" t="s">
        <v>31</v>
      </c>
      <c r="K44" s="28" t="s">
        <v>15</v>
      </c>
      <c r="L44" s="28" t="s">
        <v>32</v>
      </c>
      <c r="M44" s="19"/>
    </row>
    <row r="45" spans="1:13" x14ac:dyDescent="0.35">
      <c r="A45" s="12" t="s">
        <v>12</v>
      </c>
      <c r="B45" s="13" t="s">
        <v>14</v>
      </c>
      <c r="C45" s="13" t="s">
        <v>14</v>
      </c>
      <c r="D45" s="13" t="s">
        <v>14</v>
      </c>
      <c r="E45" s="13" t="s">
        <v>14</v>
      </c>
      <c r="F45" s="13" t="s">
        <v>14</v>
      </c>
      <c r="G45" s="13" t="s">
        <v>14</v>
      </c>
      <c r="H45" s="14">
        <v>91645.836379999993</v>
      </c>
      <c r="I45" s="14">
        <v>0</v>
      </c>
      <c r="J45" s="13" t="s">
        <v>14</v>
      </c>
      <c r="K45" s="14">
        <v>554297.39620999992</v>
      </c>
      <c r="L45" s="14">
        <v>24433.365870000001</v>
      </c>
      <c r="M45" s="19"/>
    </row>
    <row r="46" spans="1:13" x14ac:dyDescent="0.35">
      <c r="A46" s="15">
        <f>A10</f>
        <v>2011</v>
      </c>
      <c r="B46" s="14">
        <v>71853.015189999991</v>
      </c>
      <c r="C46" s="14">
        <v>6309.8938000000007</v>
      </c>
      <c r="D46" s="14">
        <f>B46-C46</f>
        <v>65543.121389999986</v>
      </c>
      <c r="E46" s="32">
        <f>B46/B10</f>
        <v>0.57644403611113881</v>
      </c>
      <c r="F46" s="32">
        <f t="shared" ref="F46:G46" si="6">C46/C10</f>
        <v>0.54560881550451912</v>
      </c>
      <c r="G46" s="32">
        <f t="shared" si="6"/>
        <v>0.57959749454100395</v>
      </c>
      <c r="H46" s="14">
        <v>7177.2803700000004</v>
      </c>
      <c r="I46" s="14">
        <v>0</v>
      </c>
      <c r="J46" s="14"/>
      <c r="K46" s="14">
        <v>32385.715129999993</v>
      </c>
      <c r="L46" s="14">
        <v>1138.2187300000001</v>
      </c>
      <c r="M46" s="19"/>
    </row>
    <row r="47" spans="1:13" x14ac:dyDescent="0.35">
      <c r="A47" s="15">
        <f t="shared" ref="A47:A55" si="7">A11</f>
        <v>2012</v>
      </c>
      <c r="B47" s="14">
        <v>69433.698300000018</v>
      </c>
      <c r="C47" s="14">
        <v>5993.5215699999999</v>
      </c>
      <c r="D47" s="14">
        <f t="shared" ref="D47:D55" si="8">B47-C47</f>
        <v>63440.176730000021</v>
      </c>
      <c r="E47" s="32">
        <f t="shared" ref="E47:G55" si="9">B47/B11</f>
        <v>0.61741577680497595</v>
      </c>
      <c r="F47" s="32">
        <f t="shared" si="9"/>
        <v>0.47880124025395732</v>
      </c>
      <c r="G47" s="32">
        <f t="shared" si="9"/>
        <v>0.63477749571794728</v>
      </c>
      <c r="H47" s="14">
        <v>8115.9640499999996</v>
      </c>
      <c r="I47" s="14">
        <v>0</v>
      </c>
      <c r="J47" s="14"/>
      <c r="K47" s="14">
        <v>31853.589169999992</v>
      </c>
      <c r="L47" s="14">
        <v>942.24618000000009</v>
      </c>
      <c r="M47" s="19"/>
    </row>
    <row r="48" spans="1:13" x14ac:dyDescent="0.35">
      <c r="A48" s="15">
        <f t="shared" si="7"/>
        <v>2013</v>
      </c>
      <c r="B48" s="14">
        <v>37764.815869999999</v>
      </c>
      <c r="C48" s="14">
        <v>10863.365460000001</v>
      </c>
      <c r="D48" s="14">
        <f t="shared" si="8"/>
        <v>26901.450409999998</v>
      </c>
      <c r="E48" s="32">
        <f t="shared" si="9"/>
        <v>0.31914054486479243</v>
      </c>
      <c r="F48" s="32">
        <f t="shared" si="9"/>
        <v>0.6979494309146298</v>
      </c>
      <c r="G48" s="32">
        <f t="shared" si="9"/>
        <v>0.26176828872691194</v>
      </c>
      <c r="H48" s="14">
        <v>2992.9674599999998</v>
      </c>
      <c r="I48" s="14">
        <v>0</v>
      </c>
      <c r="J48" s="14"/>
      <c r="K48" s="14">
        <v>16462.348849999998</v>
      </c>
      <c r="L48" s="14">
        <v>970.59927000000005</v>
      </c>
      <c r="M48" s="19"/>
    </row>
    <row r="49" spans="1:13" x14ac:dyDescent="0.35">
      <c r="A49" s="15">
        <f t="shared" si="7"/>
        <v>2014</v>
      </c>
      <c r="B49" s="14">
        <v>49119.375470000006</v>
      </c>
      <c r="C49" s="14">
        <v>10528.518120000001</v>
      </c>
      <c r="D49" s="14">
        <f t="shared" si="8"/>
        <v>38590.857350000006</v>
      </c>
      <c r="E49" s="32">
        <f t="shared" si="9"/>
        <v>0.3522762204983344</v>
      </c>
      <c r="F49" s="32">
        <f t="shared" si="9"/>
        <v>0.55461616318013041</v>
      </c>
      <c r="G49" s="32">
        <f t="shared" si="9"/>
        <v>0.32038680601887537</v>
      </c>
      <c r="H49" s="14">
        <v>4085.8683800000003</v>
      </c>
      <c r="I49" s="14">
        <v>0</v>
      </c>
      <c r="J49" s="14"/>
      <c r="K49" s="14">
        <v>22340.773110000002</v>
      </c>
      <c r="L49" s="14">
        <v>1009.98977</v>
      </c>
      <c r="M49" s="19"/>
    </row>
    <row r="50" spans="1:13" x14ac:dyDescent="0.35">
      <c r="A50" s="15">
        <f t="shared" si="7"/>
        <v>2015</v>
      </c>
      <c r="B50" s="14">
        <v>36394.99697</v>
      </c>
      <c r="C50" s="14">
        <v>1288.2737400000001</v>
      </c>
      <c r="D50" s="14">
        <f t="shared" si="8"/>
        <v>35106.723230000003</v>
      </c>
      <c r="E50" s="32">
        <f t="shared" si="9"/>
        <v>0.25003078107939725</v>
      </c>
      <c r="F50" s="32">
        <f t="shared" si="9"/>
        <v>0.13354199577156353</v>
      </c>
      <c r="G50" s="32">
        <f t="shared" si="9"/>
        <v>0.25829889912038301</v>
      </c>
      <c r="H50" s="14">
        <v>4398.6383399999995</v>
      </c>
      <c r="I50" s="14">
        <v>0</v>
      </c>
      <c r="J50" s="14"/>
      <c r="K50" s="14">
        <v>24333.614120000002</v>
      </c>
      <c r="L50" s="14">
        <v>1291.1634199999999</v>
      </c>
      <c r="M50" s="19"/>
    </row>
    <row r="51" spans="1:13" x14ac:dyDescent="0.35">
      <c r="A51" s="15">
        <f t="shared" si="7"/>
        <v>2016</v>
      </c>
      <c r="B51" s="14">
        <v>61086.465680000001</v>
      </c>
      <c r="C51" s="14">
        <v>1495.16192</v>
      </c>
      <c r="D51" s="14">
        <f t="shared" si="8"/>
        <v>59591.303760000003</v>
      </c>
      <c r="E51" s="32">
        <f t="shared" si="9"/>
        <v>0.40437072531686646</v>
      </c>
      <c r="F51" s="32">
        <f t="shared" si="9"/>
        <v>0.18169628625898798</v>
      </c>
      <c r="G51" s="32">
        <f t="shared" si="9"/>
        <v>0.41719914216049359</v>
      </c>
      <c r="H51" s="14">
        <v>9430.2760899999994</v>
      </c>
      <c r="I51" s="14">
        <v>0</v>
      </c>
      <c r="J51" s="14"/>
      <c r="K51" s="14">
        <v>40756.757479999986</v>
      </c>
      <c r="L51" s="14">
        <v>1719.4353000000001</v>
      </c>
      <c r="M51" s="19"/>
    </row>
    <row r="52" spans="1:13" x14ac:dyDescent="0.35">
      <c r="A52" s="15">
        <f t="shared" si="7"/>
        <v>2017</v>
      </c>
      <c r="B52" s="14">
        <v>64832.269839999994</v>
      </c>
      <c r="C52" s="14">
        <v>2156.3993300000002</v>
      </c>
      <c r="D52" s="14">
        <f t="shared" si="8"/>
        <v>62675.870509999993</v>
      </c>
      <c r="E52" s="32">
        <f t="shared" si="9"/>
        <v>0.38815822959497887</v>
      </c>
      <c r="F52" s="32">
        <f t="shared" si="9"/>
        <v>0.20896391173711173</v>
      </c>
      <c r="G52" s="32">
        <f t="shared" si="9"/>
        <v>0.39995863242724894</v>
      </c>
      <c r="H52" s="14">
        <v>5820.6130600000006</v>
      </c>
      <c r="I52" s="14">
        <v>0</v>
      </c>
      <c r="J52" s="14"/>
      <c r="K52" s="14">
        <v>37273.85411</v>
      </c>
      <c r="L52" s="14">
        <v>2254.7564900000002</v>
      </c>
      <c r="M52" s="19"/>
    </row>
    <row r="53" spans="1:13" x14ac:dyDescent="0.35">
      <c r="A53" s="15">
        <f t="shared" si="7"/>
        <v>2018</v>
      </c>
      <c r="B53" s="14">
        <v>67174.178670000008</v>
      </c>
      <c r="C53" s="14">
        <v>6087.3779599999998</v>
      </c>
      <c r="D53" s="14">
        <f t="shared" si="8"/>
        <v>61086.80071000001</v>
      </c>
      <c r="E53" s="32">
        <f t="shared" si="9"/>
        <v>0.38025641828732237</v>
      </c>
      <c r="F53" s="32">
        <f t="shared" si="9"/>
        <v>0.43310046205421437</v>
      </c>
      <c r="G53" s="32">
        <f t="shared" si="9"/>
        <v>0.37568850147119748</v>
      </c>
      <c r="H53" s="14">
        <v>6362.3501500000002</v>
      </c>
      <c r="I53" s="14">
        <v>0</v>
      </c>
      <c r="J53" s="14"/>
      <c r="K53" s="14">
        <v>42617.549079999997</v>
      </c>
      <c r="L53" s="14">
        <v>2739.12293</v>
      </c>
      <c r="M53" s="19"/>
    </row>
    <row r="54" spans="1:13" x14ac:dyDescent="0.35">
      <c r="A54" s="15">
        <f t="shared" si="7"/>
        <v>2019</v>
      </c>
      <c r="B54" s="14">
        <v>73274.752699999997</v>
      </c>
      <c r="C54" s="14">
        <v>6762.0720099999999</v>
      </c>
      <c r="D54" s="14">
        <f t="shared" si="8"/>
        <v>66512.680689999994</v>
      </c>
      <c r="E54" s="32">
        <f t="shared" si="9"/>
        <v>0.4100833930605744</v>
      </c>
      <c r="F54" s="32">
        <f t="shared" si="9"/>
        <v>0.35389789676998601</v>
      </c>
      <c r="G54" s="32">
        <f t="shared" si="9"/>
        <v>0.41681100222458384</v>
      </c>
      <c r="H54" s="14">
        <v>7411.10617</v>
      </c>
      <c r="I54" s="14">
        <v>0</v>
      </c>
      <c r="J54" s="14"/>
      <c r="K54" s="14">
        <v>45202.620569999999</v>
      </c>
      <c r="L54" s="14">
        <v>3014.6069900000002</v>
      </c>
      <c r="M54" s="19"/>
    </row>
    <row r="55" spans="1:13" ht="15" thickBot="1" x14ac:dyDescent="0.4">
      <c r="A55" s="15">
        <f t="shared" si="7"/>
        <v>2020</v>
      </c>
      <c r="B55" s="14">
        <v>79252.692020000017</v>
      </c>
      <c r="C55" s="14">
        <v>9338.1233200000006</v>
      </c>
      <c r="D55" s="14">
        <f t="shared" si="8"/>
        <v>69914.568700000018</v>
      </c>
      <c r="E55" s="32">
        <f t="shared" si="9"/>
        <v>0.40377769556337018</v>
      </c>
      <c r="F55" s="32">
        <f t="shared" si="9"/>
        <v>0.38066616457280555</v>
      </c>
      <c r="G55" s="32">
        <f t="shared" si="9"/>
        <v>0.40707876614984306</v>
      </c>
      <c r="H55" s="14">
        <v>8290.1533799999997</v>
      </c>
      <c r="I55" s="14">
        <v>0</v>
      </c>
      <c r="J55" s="14"/>
      <c r="K55" s="14">
        <v>53424.995089999997</v>
      </c>
      <c r="L55" s="14">
        <v>3330.3882699999999</v>
      </c>
      <c r="M55" s="19"/>
    </row>
    <row r="56" spans="1:13" ht="15" thickBot="1" x14ac:dyDescent="0.4">
      <c r="A56" s="29" t="s">
        <v>13</v>
      </c>
      <c r="B56" s="17" t="s">
        <v>14</v>
      </c>
      <c r="C56" s="17" t="s">
        <v>14</v>
      </c>
      <c r="D56" s="17" t="s">
        <v>14</v>
      </c>
      <c r="E56" s="17" t="s">
        <v>14</v>
      </c>
      <c r="F56" s="17" t="s">
        <v>14</v>
      </c>
      <c r="G56" s="17" t="s">
        <v>14</v>
      </c>
      <c r="H56" s="14">
        <f t="shared" ref="H56:I56" si="10">SUM(H45:H55)</f>
        <v>155731.05383000002</v>
      </c>
      <c r="I56" s="14">
        <f t="shared" si="10"/>
        <v>0</v>
      </c>
      <c r="J56" s="17" t="s">
        <v>14</v>
      </c>
      <c r="K56" s="14">
        <f t="shared" ref="K56:L56" si="11">SUM(K45:K55)</f>
        <v>900949.21291999985</v>
      </c>
      <c r="L56" s="14">
        <f t="shared" si="11"/>
        <v>42843.893220000005</v>
      </c>
      <c r="M56" s="19"/>
    </row>
    <row r="57" spans="1:13" ht="15" thickBot="1" x14ac:dyDescent="0.4">
      <c r="A57" s="33"/>
      <c r="B57" s="34"/>
      <c r="C57" s="34"/>
      <c r="D57" s="34"/>
      <c r="E57" s="34"/>
      <c r="F57" s="34"/>
      <c r="G57" s="34"/>
      <c r="H57" s="34"/>
      <c r="I57" s="34"/>
      <c r="J57" s="34"/>
      <c r="K57" s="34"/>
      <c r="L57" s="34"/>
      <c r="M57" s="34"/>
    </row>
    <row r="58" spans="1:13" ht="15" thickTop="1" x14ac:dyDescent="0.35">
      <c r="A58" s="6"/>
      <c r="B58" s="6"/>
      <c r="C58" s="6"/>
      <c r="D58" s="6"/>
      <c r="E58" s="6"/>
      <c r="F58" s="6"/>
      <c r="G58" s="6"/>
      <c r="H58" s="6"/>
      <c r="I58" s="6"/>
      <c r="J58" s="6"/>
      <c r="K58" s="6"/>
      <c r="L58" s="6"/>
      <c r="M58" s="6"/>
    </row>
    <row r="59" spans="1:13" ht="15" thickBot="1" x14ac:dyDescent="0.4">
      <c r="A59" s="6"/>
      <c r="B59" s="6"/>
      <c r="C59" s="6"/>
      <c r="D59" s="6"/>
      <c r="E59" s="6"/>
      <c r="F59" s="6"/>
      <c r="G59" s="6"/>
      <c r="H59" s="6"/>
      <c r="I59" s="6"/>
      <c r="J59" s="6"/>
      <c r="K59" s="6"/>
      <c r="L59" s="6"/>
      <c r="M59" s="6"/>
    </row>
    <row r="60" spans="1:13" ht="15" thickTop="1" x14ac:dyDescent="0.35">
      <c r="A60" s="2" t="str">
        <f>$A$1</f>
        <v>ANNUAL STATEMENT FOR THE YEAR 2020 OF Berkley Insurance Company for XS WC</v>
      </c>
      <c r="B60" s="3"/>
      <c r="C60" s="2"/>
      <c r="D60" s="2"/>
      <c r="E60" s="2"/>
      <c r="F60" s="2"/>
      <c r="G60" s="2"/>
      <c r="H60" s="2"/>
      <c r="I60" s="2"/>
      <c r="J60" s="2"/>
      <c r="K60" s="2"/>
      <c r="L60" s="2"/>
      <c r="M60" s="2"/>
    </row>
    <row r="61" spans="1:13" x14ac:dyDescent="0.35">
      <c r="A61" s="4" t="s">
        <v>1</v>
      </c>
      <c r="B61" s="3"/>
      <c r="C61" s="4"/>
      <c r="D61" s="4"/>
      <c r="E61" s="4"/>
      <c r="F61" s="4"/>
      <c r="G61" s="4"/>
      <c r="H61" s="4"/>
      <c r="I61" s="4"/>
      <c r="J61" s="4"/>
      <c r="K61" s="4"/>
      <c r="L61" s="4"/>
      <c r="M61" s="4"/>
    </row>
    <row r="62" spans="1:13" ht="15" thickBot="1" x14ac:dyDescent="0.4">
      <c r="A62" s="87" t="s">
        <v>33</v>
      </c>
      <c r="B62" s="87"/>
      <c r="C62" s="87"/>
      <c r="D62" s="87"/>
      <c r="E62" s="87"/>
      <c r="F62" s="87"/>
      <c r="G62" s="87"/>
      <c r="H62" s="87"/>
      <c r="I62" s="87"/>
      <c r="J62" s="87"/>
      <c r="K62" s="87"/>
      <c r="L62" s="87"/>
      <c r="M62" s="87"/>
    </row>
    <row r="63" spans="1:13" ht="15" thickBot="1" x14ac:dyDescent="0.4">
      <c r="A63" s="35"/>
      <c r="B63" s="82" t="s">
        <v>34</v>
      </c>
      <c r="C63" s="83"/>
      <c r="D63" s="83"/>
      <c r="E63" s="83"/>
      <c r="F63" s="83"/>
      <c r="G63" s="83"/>
      <c r="H63" s="83"/>
      <c r="I63" s="83"/>
      <c r="J63" s="83"/>
      <c r="K63" s="84"/>
      <c r="L63" s="82" t="s">
        <v>35</v>
      </c>
      <c r="M63" s="84"/>
    </row>
    <row r="64" spans="1:13" x14ac:dyDescent="0.35">
      <c r="A64" s="36"/>
      <c r="B64" s="24">
        <v>1</v>
      </c>
      <c r="C64" s="24">
        <v>2</v>
      </c>
      <c r="D64" s="24">
        <v>3</v>
      </c>
      <c r="E64" s="24">
        <v>4</v>
      </c>
      <c r="F64" s="24">
        <v>5</v>
      </c>
      <c r="G64" s="24">
        <v>6</v>
      </c>
      <c r="H64" s="24">
        <v>7</v>
      </c>
      <c r="I64" s="24">
        <v>8</v>
      </c>
      <c r="J64" s="24">
        <v>9</v>
      </c>
      <c r="K64" s="24">
        <v>10</v>
      </c>
      <c r="L64" s="26">
        <v>11</v>
      </c>
      <c r="M64" s="26">
        <v>12</v>
      </c>
    </row>
    <row r="65" spans="1:13" ht="15" thickBot="1" x14ac:dyDescent="0.4">
      <c r="A65" s="37"/>
      <c r="B65" s="28">
        <f>A67</f>
        <v>2011</v>
      </c>
      <c r="C65" s="28">
        <f>B65+1</f>
        <v>2012</v>
      </c>
      <c r="D65" s="28">
        <f t="shared" ref="D65:K65" si="12">C65+1</f>
        <v>2013</v>
      </c>
      <c r="E65" s="28">
        <f t="shared" si="12"/>
        <v>2014</v>
      </c>
      <c r="F65" s="28">
        <f t="shared" si="12"/>
        <v>2015</v>
      </c>
      <c r="G65" s="28">
        <f t="shared" si="12"/>
        <v>2016</v>
      </c>
      <c r="H65" s="28">
        <f t="shared" si="12"/>
        <v>2017</v>
      </c>
      <c r="I65" s="28">
        <f t="shared" si="12"/>
        <v>2018</v>
      </c>
      <c r="J65" s="28">
        <f t="shared" si="12"/>
        <v>2019</v>
      </c>
      <c r="K65" s="28">
        <f t="shared" si="12"/>
        <v>2020</v>
      </c>
      <c r="L65" s="28" t="s">
        <v>36</v>
      </c>
      <c r="M65" s="28" t="s">
        <v>37</v>
      </c>
    </row>
    <row r="66" spans="1:13" ht="15" thickBot="1" x14ac:dyDescent="0.4">
      <c r="A66" s="12" t="s">
        <v>12</v>
      </c>
      <c r="B66" s="38">
        <v>1578991.1749399998</v>
      </c>
      <c r="C66" s="38">
        <v>1560857.0373199999</v>
      </c>
      <c r="D66" s="38">
        <v>1543963.9621600001</v>
      </c>
      <c r="E66" s="38">
        <v>1467645.59522</v>
      </c>
      <c r="F66" s="38">
        <v>1432249.6693900002</v>
      </c>
      <c r="G66" s="38">
        <v>1360528.1751700004</v>
      </c>
      <c r="H66" s="38">
        <v>1318915.2692100001</v>
      </c>
      <c r="I66" s="38">
        <v>1317695.7696199999</v>
      </c>
      <c r="J66" s="38">
        <v>1299379.63179</v>
      </c>
      <c r="K66" s="38">
        <v>1239217.9875099999</v>
      </c>
      <c r="L66" s="38">
        <f>K66-J66</f>
        <v>-60161.644280000124</v>
      </c>
      <c r="M66" s="38">
        <f>K66-I66</f>
        <v>-78477.782110000029</v>
      </c>
    </row>
    <row r="67" spans="1:13" ht="15" thickBot="1" x14ac:dyDescent="0.4">
      <c r="A67" s="15">
        <f>A10</f>
        <v>2011</v>
      </c>
      <c r="B67" s="38">
        <v>84302.354170000006</v>
      </c>
      <c r="C67" s="38">
        <v>89049.10235000003</v>
      </c>
      <c r="D67" s="38">
        <v>93078.468840000001</v>
      </c>
      <c r="E67" s="38">
        <v>82876.229129999992</v>
      </c>
      <c r="F67" s="38">
        <v>80733.493229999993</v>
      </c>
      <c r="G67" s="38">
        <v>79052.510900000023</v>
      </c>
      <c r="H67" s="38">
        <v>73401.395369999998</v>
      </c>
      <c r="I67" s="38">
        <v>69302.335999999996</v>
      </c>
      <c r="J67" s="38">
        <v>67248.641690000019</v>
      </c>
      <c r="K67" s="38">
        <v>64375.521639999992</v>
      </c>
      <c r="L67" s="38">
        <f t="shared" ref="L67:L75" si="13">K67-J67</f>
        <v>-2873.1200500000268</v>
      </c>
      <c r="M67" s="38">
        <f t="shared" ref="M67:M74" si="14">K67-I67</f>
        <v>-4926.8143600000039</v>
      </c>
    </row>
    <row r="68" spans="1:13" ht="15" thickBot="1" x14ac:dyDescent="0.4">
      <c r="A68" s="15">
        <f t="shared" ref="A68:A76" si="15">A11</f>
        <v>2012</v>
      </c>
      <c r="B68" s="39" t="s">
        <v>14</v>
      </c>
      <c r="C68" s="38">
        <v>67561.261939999997</v>
      </c>
      <c r="D68" s="38">
        <v>68680.734089999998</v>
      </c>
      <c r="E68" s="38">
        <v>69660.812160000001</v>
      </c>
      <c r="F68" s="38">
        <v>71776.265169999999</v>
      </c>
      <c r="G68" s="38">
        <v>70442.115570000009</v>
      </c>
      <c r="H68" s="38">
        <v>65729.823329999999</v>
      </c>
      <c r="I68" s="38">
        <v>67269.32862</v>
      </c>
      <c r="J68" s="38">
        <v>65125.510809999992</v>
      </c>
      <c r="K68" s="38">
        <v>64224.77147</v>
      </c>
      <c r="L68" s="38">
        <f t="shared" si="13"/>
        <v>-900.73933999999281</v>
      </c>
      <c r="M68" s="38">
        <f t="shared" si="14"/>
        <v>-3044.5571500000005</v>
      </c>
    </row>
    <row r="69" spans="1:13" ht="15" thickBot="1" x14ac:dyDescent="0.4">
      <c r="A69" s="15">
        <f t="shared" si="15"/>
        <v>2013</v>
      </c>
      <c r="B69" s="39" t="s">
        <v>14</v>
      </c>
      <c r="C69" s="39" t="s">
        <v>14</v>
      </c>
      <c r="D69" s="38">
        <v>59577.287919999995</v>
      </c>
      <c r="E69" s="38">
        <v>46990.58623999999</v>
      </c>
      <c r="F69" s="38">
        <v>44290.877470000014</v>
      </c>
      <c r="G69" s="38">
        <v>40612.893489999995</v>
      </c>
      <c r="H69" s="38">
        <v>36536.612500000003</v>
      </c>
      <c r="I69" s="38">
        <v>33138.662989999997</v>
      </c>
      <c r="J69" s="38">
        <v>29802.611279999997</v>
      </c>
      <c r="K69" s="38">
        <v>27882.133919999997</v>
      </c>
      <c r="L69" s="38">
        <f t="shared" si="13"/>
        <v>-1920.4773600000008</v>
      </c>
      <c r="M69" s="38">
        <f t="shared" si="14"/>
        <v>-5256.5290700000005</v>
      </c>
    </row>
    <row r="70" spans="1:13" ht="15" thickBot="1" x14ac:dyDescent="0.4">
      <c r="A70" s="15">
        <f t="shared" si="15"/>
        <v>2014</v>
      </c>
      <c r="B70" s="39" t="s">
        <v>14</v>
      </c>
      <c r="C70" s="39" t="s">
        <v>14</v>
      </c>
      <c r="D70" s="39" t="s">
        <v>14</v>
      </c>
      <c r="E70" s="38">
        <v>61345.47800000001</v>
      </c>
      <c r="F70" s="38">
        <v>55796.708429999999</v>
      </c>
      <c r="G70" s="38">
        <v>47600.930500000002</v>
      </c>
      <c r="H70" s="38">
        <v>43914.756199999996</v>
      </c>
      <c r="I70" s="38">
        <v>39846.384839999999</v>
      </c>
      <c r="J70" s="38">
        <v>40779.697410000008</v>
      </c>
      <c r="K70" s="38">
        <v>41006.730479999998</v>
      </c>
      <c r="L70" s="38">
        <f t="shared" si="13"/>
        <v>227.0330699999904</v>
      </c>
      <c r="M70" s="38">
        <f t="shared" si="14"/>
        <v>1160.3456399999995</v>
      </c>
    </row>
    <row r="71" spans="1:13" ht="15" thickBot="1" x14ac:dyDescent="0.4">
      <c r="A71" s="15">
        <f t="shared" si="15"/>
        <v>2015</v>
      </c>
      <c r="B71" s="39" t="s">
        <v>14</v>
      </c>
      <c r="C71" s="39" t="s">
        <v>14</v>
      </c>
      <c r="D71" s="39" t="s">
        <v>14</v>
      </c>
      <c r="E71" s="39" t="s">
        <v>14</v>
      </c>
      <c r="F71" s="38">
        <v>65085.350580000006</v>
      </c>
      <c r="G71" s="38">
        <v>53057.915439999997</v>
      </c>
      <c r="H71" s="38">
        <v>46028.597440000005</v>
      </c>
      <c r="I71" s="38">
        <v>40996.544079999992</v>
      </c>
      <c r="J71" s="38">
        <v>35693.832619999994</v>
      </c>
      <c r="K71" s="38">
        <v>35877.719409999998</v>
      </c>
      <c r="L71" s="38">
        <f t="shared" si="13"/>
        <v>183.88679000000411</v>
      </c>
      <c r="M71" s="38">
        <f t="shared" si="14"/>
        <v>-5118.8246699999945</v>
      </c>
    </row>
    <row r="72" spans="1:13" ht="15" thickBot="1" x14ac:dyDescent="0.4">
      <c r="A72" s="15">
        <f t="shared" si="15"/>
        <v>2016</v>
      </c>
      <c r="B72" s="39" t="s">
        <v>14</v>
      </c>
      <c r="C72" s="39" t="s">
        <v>14</v>
      </c>
      <c r="D72" s="39" t="s">
        <v>14</v>
      </c>
      <c r="E72" s="39" t="s">
        <v>14</v>
      </c>
      <c r="F72" s="39" t="s">
        <v>14</v>
      </c>
      <c r="G72" s="38">
        <v>67700.33170000001</v>
      </c>
      <c r="H72" s="38">
        <v>65027.578660000014</v>
      </c>
      <c r="I72" s="38">
        <v>66348.965899999996</v>
      </c>
      <c r="J72" s="38">
        <v>60015.228389999989</v>
      </c>
      <c r="K72" s="38">
        <v>60770.624989999997</v>
      </c>
      <c r="L72" s="38">
        <f t="shared" si="13"/>
        <v>755.39660000000731</v>
      </c>
      <c r="M72" s="38">
        <f t="shared" si="14"/>
        <v>-5578.340909999999</v>
      </c>
    </row>
    <row r="73" spans="1:13" ht="15" thickBot="1" x14ac:dyDescent="0.4">
      <c r="A73" s="15">
        <f t="shared" si="15"/>
        <v>2017</v>
      </c>
      <c r="B73" s="39" t="s">
        <v>14</v>
      </c>
      <c r="C73" s="39" t="s">
        <v>14</v>
      </c>
      <c r="D73" s="39" t="s">
        <v>14</v>
      </c>
      <c r="E73" s="39" t="s">
        <v>14</v>
      </c>
      <c r="F73" s="39" t="s">
        <v>14</v>
      </c>
      <c r="G73" s="39" t="s">
        <v>14</v>
      </c>
      <c r="H73" s="38">
        <v>70969.168979999988</v>
      </c>
      <c r="I73" s="38">
        <v>74172.127479999996</v>
      </c>
      <c r="J73" s="38">
        <v>64401.43397999998</v>
      </c>
      <c r="K73" s="38">
        <v>65060.814619999997</v>
      </c>
      <c r="L73" s="38">
        <f t="shared" si="13"/>
        <v>659.38064000001759</v>
      </c>
      <c r="M73" s="38">
        <f t="shared" si="14"/>
        <v>-9111.3128599999982</v>
      </c>
    </row>
    <row r="74" spans="1:13" ht="15" thickBot="1" x14ac:dyDescent="0.4">
      <c r="A74" s="15">
        <f t="shared" si="15"/>
        <v>2018</v>
      </c>
      <c r="B74" s="39" t="s">
        <v>14</v>
      </c>
      <c r="C74" s="39" t="s">
        <v>14</v>
      </c>
      <c r="D74" s="39" t="s">
        <v>14</v>
      </c>
      <c r="E74" s="39" t="s">
        <v>14</v>
      </c>
      <c r="F74" s="39" t="s">
        <v>14</v>
      </c>
      <c r="G74" s="39" t="s">
        <v>14</v>
      </c>
      <c r="H74" s="39" t="s">
        <v>14</v>
      </c>
      <c r="I74" s="38">
        <v>71450.209509999986</v>
      </c>
      <c r="J74" s="38">
        <v>66283.557669999995</v>
      </c>
      <c r="K74" s="38">
        <v>65212.766220000012</v>
      </c>
      <c r="L74" s="38">
        <f t="shared" si="13"/>
        <v>-1070.7914499999824</v>
      </c>
      <c r="M74" s="38">
        <f t="shared" si="14"/>
        <v>-6237.4432899999738</v>
      </c>
    </row>
    <row r="75" spans="1:13" ht="15" thickBot="1" x14ac:dyDescent="0.4">
      <c r="A75" s="15">
        <f t="shared" si="15"/>
        <v>2019</v>
      </c>
      <c r="B75" s="39" t="s">
        <v>14</v>
      </c>
      <c r="C75" s="39" t="s">
        <v>14</v>
      </c>
      <c r="D75" s="39" t="s">
        <v>14</v>
      </c>
      <c r="E75" s="39" t="s">
        <v>14</v>
      </c>
      <c r="F75" s="39" t="s">
        <v>14</v>
      </c>
      <c r="G75" s="39" t="s">
        <v>14</v>
      </c>
      <c r="H75" s="39" t="s">
        <v>14</v>
      </c>
      <c r="I75" s="39" t="s">
        <v>14</v>
      </c>
      <c r="J75" s="38">
        <v>71885.389360000016</v>
      </c>
      <c r="K75" s="38">
        <v>69993.670169999998</v>
      </c>
      <c r="L75" s="38">
        <f t="shared" si="13"/>
        <v>-1891.719190000018</v>
      </c>
      <c r="M75" s="39" t="s">
        <v>14</v>
      </c>
    </row>
    <row r="76" spans="1:13" ht="15" thickBot="1" x14ac:dyDescent="0.4">
      <c r="A76" s="15">
        <f t="shared" si="15"/>
        <v>2020</v>
      </c>
      <c r="B76" s="39" t="s">
        <v>14</v>
      </c>
      <c r="C76" s="39" t="s">
        <v>14</v>
      </c>
      <c r="D76" s="39" t="s">
        <v>14</v>
      </c>
      <c r="E76" s="39" t="s">
        <v>14</v>
      </c>
      <c r="F76" s="39" t="s">
        <v>14</v>
      </c>
      <c r="G76" s="39" t="s">
        <v>14</v>
      </c>
      <c r="H76" s="39" t="s">
        <v>14</v>
      </c>
      <c r="I76" s="39" t="s">
        <v>14</v>
      </c>
      <c r="J76" s="39" t="s">
        <v>14</v>
      </c>
      <c r="K76" s="38">
        <v>76635.799400000004</v>
      </c>
      <c r="L76" s="39" t="s">
        <v>14</v>
      </c>
      <c r="M76" s="39" t="s">
        <v>14</v>
      </c>
    </row>
    <row r="77" spans="1:13" ht="15" thickBot="1" x14ac:dyDescent="0.4">
      <c r="A77" s="40"/>
      <c r="B77" s="41"/>
      <c r="C77" s="41"/>
      <c r="D77" s="41"/>
      <c r="E77" s="41"/>
      <c r="F77" s="41"/>
      <c r="G77" s="41"/>
      <c r="H77" s="41"/>
      <c r="I77" s="41"/>
      <c r="J77" s="41"/>
      <c r="K77" s="40" t="s">
        <v>13</v>
      </c>
      <c r="L77" s="42">
        <f>SUM(L66:L75)</f>
        <v>-66992.794570000115</v>
      </c>
      <c r="M77" s="42">
        <f>SUM(M66:M75)</f>
        <v>-116591.25878</v>
      </c>
    </row>
    <row r="78" spans="1:13" x14ac:dyDescent="0.35">
      <c r="A78" s="40"/>
      <c r="B78" s="41"/>
      <c r="C78" s="41"/>
      <c r="D78" s="41"/>
      <c r="E78" s="41"/>
      <c r="F78" s="41"/>
      <c r="G78" s="41"/>
      <c r="H78" s="41"/>
      <c r="I78" s="41"/>
      <c r="J78" s="41"/>
      <c r="K78" s="41"/>
      <c r="L78" s="41"/>
      <c r="M78" s="41"/>
    </row>
    <row r="79" spans="1:13" x14ac:dyDescent="0.35">
      <c r="A79" s="88"/>
      <c r="B79" s="88"/>
      <c r="C79" s="88"/>
      <c r="D79" s="88"/>
      <c r="E79" s="88"/>
      <c r="F79" s="88"/>
      <c r="G79" s="88"/>
      <c r="H79" s="88"/>
      <c r="I79" s="88"/>
      <c r="J79" s="88"/>
      <c r="K79" s="88"/>
      <c r="L79" s="88"/>
      <c r="M79" s="88"/>
    </row>
    <row r="80" spans="1:13" ht="15" thickBot="1" x14ac:dyDescent="0.4">
      <c r="A80" s="87" t="s">
        <v>38</v>
      </c>
      <c r="B80" s="87"/>
      <c r="C80" s="87"/>
      <c r="D80" s="87"/>
      <c r="E80" s="87"/>
      <c r="F80" s="87"/>
      <c r="G80" s="87"/>
      <c r="H80" s="87"/>
      <c r="I80" s="87"/>
      <c r="J80" s="87"/>
      <c r="K80" s="87"/>
      <c r="L80" s="19"/>
      <c r="M80" s="19"/>
    </row>
    <row r="81" spans="1:13" ht="15" thickBot="1" x14ac:dyDescent="0.4">
      <c r="A81" s="35"/>
      <c r="B81" s="82" t="s">
        <v>39</v>
      </c>
      <c r="C81" s="83"/>
      <c r="D81" s="83"/>
      <c r="E81" s="83"/>
      <c r="F81" s="83"/>
      <c r="G81" s="83"/>
      <c r="H81" s="83"/>
      <c r="I81" s="83"/>
      <c r="J81" s="83"/>
      <c r="K81" s="84"/>
      <c r="L81" s="40"/>
      <c r="M81" s="40"/>
    </row>
    <row r="82" spans="1:13" x14ac:dyDescent="0.35">
      <c r="A82" s="36"/>
      <c r="B82" s="24">
        <v>1</v>
      </c>
      <c r="C82" s="24">
        <v>2</v>
      </c>
      <c r="D82" s="24">
        <v>3</v>
      </c>
      <c r="E82" s="24">
        <v>4</v>
      </c>
      <c r="F82" s="24">
        <v>5</v>
      </c>
      <c r="G82" s="24">
        <v>6</v>
      </c>
      <c r="H82" s="24">
        <v>7</v>
      </c>
      <c r="I82" s="24">
        <v>8</v>
      </c>
      <c r="J82" s="24">
        <v>9</v>
      </c>
      <c r="K82" s="24">
        <v>10</v>
      </c>
      <c r="L82" s="40"/>
      <c r="M82" s="40"/>
    </row>
    <row r="83" spans="1:13" ht="50.5" thickBot="1" x14ac:dyDescent="0.4">
      <c r="A83" s="37" t="s">
        <v>40</v>
      </c>
      <c r="B83" s="28">
        <f>A85</f>
        <v>2011</v>
      </c>
      <c r="C83" s="28">
        <f>B83+1</f>
        <v>2012</v>
      </c>
      <c r="D83" s="28">
        <f t="shared" ref="D83:K83" si="16">C83+1</f>
        <v>2013</v>
      </c>
      <c r="E83" s="28">
        <f t="shared" si="16"/>
        <v>2014</v>
      </c>
      <c r="F83" s="28">
        <f t="shared" si="16"/>
        <v>2015</v>
      </c>
      <c r="G83" s="28">
        <f t="shared" si="16"/>
        <v>2016</v>
      </c>
      <c r="H83" s="28">
        <f t="shared" si="16"/>
        <v>2017</v>
      </c>
      <c r="I83" s="28">
        <f t="shared" si="16"/>
        <v>2018</v>
      </c>
      <c r="J83" s="28">
        <f t="shared" si="16"/>
        <v>2019</v>
      </c>
      <c r="K83" s="28">
        <f t="shared" si="16"/>
        <v>2020</v>
      </c>
      <c r="L83" s="40"/>
      <c r="M83" s="40"/>
    </row>
    <row r="84" spans="1:13" ht="15" thickBot="1" x14ac:dyDescent="0.4">
      <c r="A84" s="12" t="s">
        <v>12</v>
      </c>
      <c r="B84" s="39" t="s">
        <v>14</v>
      </c>
      <c r="C84" s="38">
        <v>69052.731440000032</v>
      </c>
      <c r="D84" s="38">
        <v>139709.13485999996</v>
      </c>
      <c r="E84" s="38">
        <v>214285.56979999997</v>
      </c>
      <c r="F84" s="38">
        <v>274592.27625</v>
      </c>
      <c r="G84" s="38">
        <v>334561.72586000006</v>
      </c>
      <c r="H84" s="38">
        <v>388252.02230999985</v>
      </c>
      <c r="I84" s="38">
        <v>438529.91168999992</v>
      </c>
      <c r="J84" s="38">
        <v>487170.07260999997</v>
      </c>
      <c r="K84" s="38">
        <v>526570.07217000006</v>
      </c>
      <c r="L84" s="40"/>
      <c r="M84" s="40"/>
    </row>
    <row r="85" spans="1:13" ht="15" thickBot="1" x14ac:dyDescent="0.4">
      <c r="A85" s="15">
        <f>A10</f>
        <v>2011</v>
      </c>
      <c r="B85" s="38">
        <v>121.94784000000008</v>
      </c>
      <c r="C85" s="38">
        <v>1319.8251699999989</v>
      </c>
      <c r="D85" s="38">
        <v>2485.2266</v>
      </c>
      <c r="E85" s="38">
        <v>9545.3106700000008</v>
      </c>
      <c r="F85" s="38">
        <v>12599.27771</v>
      </c>
      <c r="G85" s="38">
        <v>15399.53371</v>
      </c>
      <c r="H85" s="38">
        <v>16783.678500000002</v>
      </c>
      <c r="I85" s="38">
        <v>17911.420859999998</v>
      </c>
      <c r="J85" s="38">
        <v>20038.083019999998</v>
      </c>
      <c r="K85" s="38">
        <v>21113.61104</v>
      </c>
      <c r="L85" s="40"/>
      <c r="M85" s="40"/>
    </row>
    <row r="86" spans="1:13" ht="15" thickBot="1" x14ac:dyDescent="0.4">
      <c r="A86" s="15">
        <f t="shared" ref="A86:A94" si="17">A11</f>
        <v>2012</v>
      </c>
      <c r="B86" s="39" t="s">
        <v>14</v>
      </c>
      <c r="C86" s="38">
        <v>366.92223999999999</v>
      </c>
      <c r="D86" s="38">
        <v>4314.7948399999996</v>
      </c>
      <c r="E86" s="38">
        <v>8759.7097799999992</v>
      </c>
      <c r="F86" s="38">
        <v>10582.54501</v>
      </c>
      <c r="G86" s="38">
        <v>12511.14076</v>
      </c>
      <c r="H86" s="38">
        <v>14902.564539999998</v>
      </c>
      <c r="I86" s="38">
        <v>17000.40121</v>
      </c>
      <c r="J86" s="38">
        <v>18945.219790000003</v>
      </c>
      <c r="K86" s="38">
        <v>21408.205899999997</v>
      </c>
      <c r="L86" s="40"/>
      <c r="M86" s="40"/>
    </row>
    <row r="87" spans="1:13" ht="15" thickBot="1" x14ac:dyDescent="0.4">
      <c r="A87" s="15">
        <f t="shared" si="17"/>
        <v>2013</v>
      </c>
      <c r="B87" s="39" t="s">
        <v>14</v>
      </c>
      <c r="C87" s="39" t="s">
        <v>14</v>
      </c>
      <c r="D87" s="38">
        <v>48.929710000000092</v>
      </c>
      <c r="E87" s="38">
        <v>299.35824999999966</v>
      </c>
      <c r="F87" s="38">
        <v>1735.6002400000002</v>
      </c>
      <c r="G87" s="38">
        <v>2445.4059599999991</v>
      </c>
      <c r="H87" s="38">
        <v>2729.0392200000001</v>
      </c>
      <c r="I87" s="38">
        <v>3618.25731</v>
      </c>
      <c r="J87" s="38">
        <v>4481.3093000000008</v>
      </c>
      <c r="K87" s="38">
        <v>5546.4051200000004</v>
      </c>
      <c r="L87" s="40"/>
      <c r="M87" s="40"/>
    </row>
    <row r="88" spans="1:13" ht="15" thickBot="1" x14ac:dyDescent="0.4">
      <c r="A88" s="15">
        <f t="shared" si="17"/>
        <v>2014</v>
      </c>
      <c r="B88" s="39" t="s">
        <v>14</v>
      </c>
      <c r="C88" s="39" t="s">
        <v>14</v>
      </c>
      <c r="D88" s="39" t="s">
        <v>14</v>
      </c>
      <c r="E88" s="38">
        <v>237.10426999999999</v>
      </c>
      <c r="F88" s="38">
        <v>1564.9315199999996</v>
      </c>
      <c r="G88" s="38">
        <v>3088.2143899999996</v>
      </c>
      <c r="H88" s="38">
        <v>3821.2866999999992</v>
      </c>
      <c r="I88" s="38">
        <v>5333.5798900000009</v>
      </c>
      <c r="J88" s="38">
        <v>7042.3049199999987</v>
      </c>
      <c r="K88" s="38">
        <v>10538.646419999997</v>
      </c>
      <c r="L88" s="40"/>
      <c r="M88" s="40"/>
    </row>
    <row r="89" spans="1:13" ht="15" thickBot="1" x14ac:dyDescent="0.4">
      <c r="A89" s="15">
        <f t="shared" si="17"/>
        <v>2015</v>
      </c>
      <c r="B89" s="39" t="s">
        <v>14</v>
      </c>
      <c r="C89" s="39" t="s">
        <v>14</v>
      </c>
      <c r="D89" s="39" t="s">
        <v>14</v>
      </c>
      <c r="E89" s="39" t="s">
        <v>14</v>
      </c>
      <c r="F89" s="38">
        <v>1.3069000000000002</v>
      </c>
      <c r="G89" s="38">
        <v>287.64719000000002</v>
      </c>
      <c r="H89" s="38">
        <v>961.43193999999994</v>
      </c>
      <c r="I89" s="38">
        <v>1613.47848</v>
      </c>
      <c r="J89" s="38">
        <v>1850.2521499999998</v>
      </c>
      <c r="K89" s="38">
        <v>2455.402</v>
      </c>
      <c r="L89" s="40"/>
      <c r="M89" s="40"/>
    </row>
    <row r="90" spans="1:13" ht="15" thickBot="1" x14ac:dyDescent="0.4">
      <c r="A90" s="15">
        <f t="shared" si="17"/>
        <v>2016</v>
      </c>
      <c r="B90" s="39" t="s">
        <v>14</v>
      </c>
      <c r="C90" s="39" t="s">
        <v>14</v>
      </c>
      <c r="D90" s="39" t="s">
        <v>14</v>
      </c>
      <c r="E90" s="39" t="s">
        <v>14</v>
      </c>
      <c r="F90" s="39" t="s">
        <v>14</v>
      </c>
      <c r="G90" s="38">
        <v>0</v>
      </c>
      <c r="H90" s="38">
        <v>2146.3660300000001</v>
      </c>
      <c r="I90" s="38">
        <v>2755.8380500000003</v>
      </c>
      <c r="J90" s="38">
        <v>3006.0004800000002</v>
      </c>
      <c r="K90" s="38">
        <v>4676.9117899999992</v>
      </c>
      <c r="L90" s="40"/>
      <c r="M90" s="40"/>
    </row>
    <row r="91" spans="1:13" ht="15" thickBot="1" x14ac:dyDescent="0.4">
      <c r="A91" s="15">
        <f t="shared" si="17"/>
        <v>2017</v>
      </c>
      <c r="B91" s="39" t="s">
        <v>14</v>
      </c>
      <c r="C91" s="39" t="s">
        <v>14</v>
      </c>
      <c r="D91" s="39" t="s">
        <v>14</v>
      </c>
      <c r="E91" s="39" t="s">
        <v>14</v>
      </c>
      <c r="F91" s="39" t="s">
        <v>14</v>
      </c>
      <c r="G91" s="39" t="s">
        <v>14</v>
      </c>
      <c r="H91" s="38">
        <v>2971.50569</v>
      </c>
      <c r="I91" s="38">
        <v>9294.3618599999991</v>
      </c>
      <c r="J91" s="38">
        <v>11727.117179999999</v>
      </c>
      <c r="K91" s="38">
        <v>13588.11787</v>
      </c>
      <c r="L91" s="40"/>
      <c r="M91" s="40"/>
    </row>
    <row r="92" spans="1:13" ht="15" thickBot="1" x14ac:dyDescent="0.4">
      <c r="A92" s="15">
        <f t="shared" si="17"/>
        <v>2018</v>
      </c>
      <c r="B92" s="39" t="s">
        <v>14</v>
      </c>
      <c r="C92" s="39" t="s">
        <v>14</v>
      </c>
      <c r="D92" s="39" t="s">
        <v>14</v>
      </c>
      <c r="E92" s="39" t="s">
        <v>14</v>
      </c>
      <c r="F92" s="39" t="s">
        <v>14</v>
      </c>
      <c r="G92" s="39" t="s">
        <v>14</v>
      </c>
      <c r="H92" s="39" t="s">
        <v>14</v>
      </c>
      <c r="I92" s="38">
        <v>2815.9073700000004</v>
      </c>
      <c r="J92" s="38">
        <v>4797.8158999999996</v>
      </c>
      <c r="K92" s="38">
        <v>5824.4603999999999</v>
      </c>
      <c r="L92" s="40"/>
      <c r="M92" s="40"/>
    </row>
    <row r="93" spans="1:13" ht="15" thickBot="1" x14ac:dyDescent="0.4">
      <c r="A93" s="15">
        <f t="shared" si="17"/>
        <v>2019</v>
      </c>
      <c r="B93" s="39" t="s">
        <v>14</v>
      </c>
      <c r="C93" s="39" t="s">
        <v>14</v>
      </c>
      <c r="D93" s="39" t="s">
        <v>14</v>
      </c>
      <c r="E93" s="39" t="s">
        <v>14</v>
      </c>
      <c r="F93" s="39" t="s">
        <v>14</v>
      </c>
      <c r="G93" s="39" t="s">
        <v>14</v>
      </c>
      <c r="H93" s="39" t="s">
        <v>14</v>
      </c>
      <c r="I93" s="39" t="s">
        <v>14</v>
      </c>
      <c r="J93" s="38">
        <v>1876.84836</v>
      </c>
      <c r="K93" s="38">
        <v>6404.2604000000001</v>
      </c>
      <c r="L93" s="40"/>
      <c r="M93" s="40"/>
    </row>
    <row r="94" spans="1:13" ht="15" thickBot="1" x14ac:dyDescent="0.4">
      <c r="A94" s="15">
        <f t="shared" si="17"/>
        <v>2020</v>
      </c>
      <c r="B94" s="39" t="s">
        <v>14</v>
      </c>
      <c r="C94" s="39" t="s">
        <v>14</v>
      </c>
      <c r="D94" s="39" t="s">
        <v>14</v>
      </c>
      <c r="E94" s="39" t="s">
        <v>14</v>
      </c>
      <c r="F94" s="39" t="s">
        <v>14</v>
      </c>
      <c r="G94" s="39" t="s">
        <v>14</v>
      </c>
      <c r="H94" s="39" t="s">
        <v>14</v>
      </c>
      <c r="I94" s="39" t="s">
        <v>14</v>
      </c>
      <c r="J94" s="39" t="s">
        <v>14</v>
      </c>
      <c r="K94" s="38">
        <v>368.45379000000014</v>
      </c>
      <c r="L94" s="40"/>
      <c r="M94" s="40"/>
    </row>
    <row r="95" spans="1:13" x14ac:dyDescent="0.35">
      <c r="A95" s="40"/>
      <c r="B95" s="41"/>
      <c r="C95" s="41"/>
      <c r="D95" s="41"/>
      <c r="E95" s="41"/>
      <c r="F95" s="41"/>
      <c r="G95" s="41"/>
      <c r="H95" s="41"/>
      <c r="I95" s="41"/>
      <c r="J95" s="41"/>
      <c r="K95" s="41"/>
      <c r="L95" s="40"/>
      <c r="M95" s="40"/>
    </row>
    <row r="96" spans="1:13" x14ac:dyDescent="0.35">
      <c r="A96" s="88"/>
      <c r="B96" s="88"/>
      <c r="C96" s="88"/>
      <c r="D96" s="88"/>
      <c r="E96" s="88"/>
      <c r="F96" s="88"/>
      <c r="G96" s="88"/>
      <c r="H96" s="88"/>
      <c r="I96" s="88"/>
      <c r="J96" s="88"/>
      <c r="K96" s="88"/>
      <c r="L96" s="88"/>
      <c r="M96" s="88"/>
    </row>
    <row r="97" spans="1:13" ht="15" thickBot="1" x14ac:dyDescent="0.4">
      <c r="A97" s="87" t="s">
        <v>41</v>
      </c>
      <c r="B97" s="87"/>
      <c r="C97" s="87"/>
      <c r="D97" s="87"/>
      <c r="E97" s="87"/>
      <c r="F97" s="87"/>
      <c r="G97" s="87"/>
      <c r="H97" s="87"/>
      <c r="I97" s="87"/>
      <c r="J97" s="87"/>
      <c r="K97" s="87"/>
      <c r="L97" s="19"/>
      <c r="M97" s="19"/>
    </row>
    <row r="98" spans="1:13" ht="15" thickBot="1" x14ac:dyDescent="0.4">
      <c r="A98" s="35"/>
      <c r="B98" s="79" t="s">
        <v>42</v>
      </c>
      <c r="C98" s="80"/>
      <c r="D98" s="80"/>
      <c r="E98" s="80"/>
      <c r="F98" s="80"/>
      <c r="G98" s="80"/>
      <c r="H98" s="80"/>
      <c r="I98" s="80"/>
      <c r="J98" s="80"/>
      <c r="K98" s="81"/>
      <c r="L98" s="19"/>
      <c r="M98" s="19"/>
    </row>
    <row r="99" spans="1:13" x14ac:dyDescent="0.35">
      <c r="A99" s="36"/>
      <c r="B99" s="24">
        <v>1</v>
      </c>
      <c r="C99" s="24">
        <v>2</v>
      </c>
      <c r="D99" s="24">
        <v>3</v>
      </c>
      <c r="E99" s="24">
        <v>4</v>
      </c>
      <c r="F99" s="24">
        <v>5</v>
      </c>
      <c r="G99" s="24">
        <v>6</v>
      </c>
      <c r="H99" s="24">
        <v>7</v>
      </c>
      <c r="I99" s="24">
        <v>8</v>
      </c>
      <c r="J99" s="24">
        <v>9</v>
      </c>
      <c r="K99" s="24">
        <v>10</v>
      </c>
      <c r="L99" s="19"/>
      <c r="M99" s="19"/>
    </row>
    <row r="100" spans="1:13" ht="50.5" thickBot="1" x14ac:dyDescent="0.4">
      <c r="A100" s="37" t="s">
        <v>40</v>
      </c>
      <c r="B100" s="28">
        <f>A102</f>
        <v>2011</v>
      </c>
      <c r="C100" s="28">
        <f>B100+1</f>
        <v>2012</v>
      </c>
      <c r="D100" s="28">
        <f t="shared" ref="D100:K100" si="18">C100+1</f>
        <v>2013</v>
      </c>
      <c r="E100" s="28">
        <f t="shared" si="18"/>
        <v>2014</v>
      </c>
      <c r="F100" s="28">
        <f t="shared" si="18"/>
        <v>2015</v>
      </c>
      <c r="G100" s="28">
        <f t="shared" si="18"/>
        <v>2016</v>
      </c>
      <c r="H100" s="28">
        <f t="shared" si="18"/>
        <v>2017</v>
      </c>
      <c r="I100" s="28">
        <f t="shared" si="18"/>
        <v>2018</v>
      </c>
      <c r="J100" s="28">
        <f t="shared" si="18"/>
        <v>2019</v>
      </c>
      <c r="K100" s="28">
        <f t="shared" si="18"/>
        <v>2020</v>
      </c>
      <c r="L100" s="19"/>
      <c r="M100" s="19"/>
    </row>
    <row r="101" spans="1:13" ht="15" thickBot="1" x14ac:dyDescent="0.4">
      <c r="A101" s="12" t="s">
        <v>12</v>
      </c>
      <c r="B101" s="38">
        <v>465587.2169</v>
      </c>
      <c r="C101" s="38">
        <v>470272.8983399999</v>
      </c>
      <c r="D101" s="38">
        <v>462340.00796999998</v>
      </c>
      <c r="E101" s="38">
        <v>353177.82873000001</v>
      </c>
      <c r="F101" s="38">
        <v>299048.44252000004</v>
      </c>
      <c r="G101" s="38">
        <v>241443.07692000002</v>
      </c>
      <c r="H101" s="38">
        <v>183405.41198999999</v>
      </c>
      <c r="I101" s="38">
        <v>171013.97425</v>
      </c>
      <c r="J101" s="38">
        <v>160202.59770000001</v>
      </c>
      <c r="K101" s="38">
        <v>130394.27537999999</v>
      </c>
      <c r="L101" s="19"/>
      <c r="M101" s="19"/>
    </row>
    <row r="102" spans="1:13" ht="15" thickBot="1" x14ac:dyDescent="0.4">
      <c r="A102" s="15">
        <f>A10</f>
        <v>2011</v>
      </c>
      <c r="B102" s="38">
        <v>75821.782999999996</v>
      </c>
      <c r="C102" s="38">
        <v>51419.455800000003</v>
      </c>
      <c r="D102" s="38">
        <v>51359.955660000007</v>
      </c>
      <c r="E102" s="38">
        <v>38068.423800000004</v>
      </c>
      <c r="F102" s="38">
        <v>32359.441580000002</v>
      </c>
      <c r="G102" s="38">
        <v>27681.117640000004</v>
      </c>
      <c r="H102" s="38">
        <v>21873.92512</v>
      </c>
      <c r="I102" s="38">
        <v>16024.294199999998</v>
      </c>
      <c r="J102" s="38">
        <v>12880.296490000001</v>
      </c>
      <c r="K102" s="38">
        <v>9853.7900599999994</v>
      </c>
      <c r="L102" s="19"/>
      <c r="M102" s="19"/>
    </row>
    <row r="103" spans="1:13" ht="15" thickBot="1" x14ac:dyDescent="0.4">
      <c r="A103" s="15">
        <f t="shared" ref="A103:A111" si="19">A11</f>
        <v>2012</v>
      </c>
      <c r="B103" s="39" t="s">
        <v>14</v>
      </c>
      <c r="C103" s="38">
        <v>59068.915959999998</v>
      </c>
      <c r="D103" s="38">
        <v>54552.726099999993</v>
      </c>
      <c r="E103" s="38">
        <v>29617.332429999999</v>
      </c>
      <c r="F103" s="38">
        <v>26172.451530000002</v>
      </c>
      <c r="G103" s="38">
        <v>21415.732849999997</v>
      </c>
      <c r="H103" s="38">
        <v>14965.346460000001</v>
      </c>
      <c r="I103" s="38">
        <v>15183.427340000002</v>
      </c>
      <c r="J103" s="38">
        <v>10228.807969999998</v>
      </c>
      <c r="K103" s="38">
        <v>8260.0883099999992</v>
      </c>
      <c r="L103" s="19"/>
      <c r="M103" s="19"/>
    </row>
    <row r="104" spans="1:13" ht="15" thickBot="1" x14ac:dyDescent="0.4">
      <c r="A104" s="15">
        <f t="shared" si="19"/>
        <v>2013</v>
      </c>
      <c r="B104" s="39" t="s">
        <v>14</v>
      </c>
      <c r="C104" s="39" t="s">
        <v>14</v>
      </c>
      <c r="D104" s="38">
        <v>56925.360519999995</v>
      </c>
      <c r="E104" s="38">
        <v>34110.528629999993</v>
      </c>
      <c r="F104" s="38">
        <v>27505.317179999998</v>
      </c>
      <c r="G104" s="38">
        <v>23495.361230000002</v>
      </c>
      <c r="H104" s="38">
        <v>18153.143100000001</v>
      </c>
      <c r="I104" s="38">
        <v>15291.290879999997</v>
      </c>
      <c r="J104" s="38">
        <v>11543.985210000003</v>
      </c>
      <c r="K104" s="38">
        <v>10150.407299999999</v>
      </c>
      <c r="L104" s="19"/>
      <c r="M104" s="19"/>
    </row>
    <row r="105" spans="1:13" ht="15" thickBot="1" x14ac:dyDescent="0.4">
      <c r="A105" s="15">
        <f t="shared" si="19"/>
        <v>2014</v>
      </c>
      <c r="B105" s="39" t="s">
        <v>14</v>
      </c>
      <c r="C105" s="39" t="s">
        <v>14</v>
      </c>
      <c r="D105" s="39" t="s">
        <v>14</v>
      </c>
      <c r="E105" s="38">
        <v>54589.753480000007</v>
      </c>
      <c r="F105" s="38">
        <v>34545.682789999999</v>
      </c>
      <c r="G105" s="38">
        <v>32006.379470000003</v>
      </c>
      <c r="H105" s="38">
        <v>26256.92295</v>
      </c>
      <c r="I105" s="38">
        <v>17098.270069999999</v>
      </c>
      <c r="J105" s="38">
        <v>14138.195250000001</v>
      </c>
      <c r="K105" s="38">
        <v>14323.4041</v>
      </c>
      <c r="L105" s="19"/>
      <c r="M105" s="19"/>
    </row>
    <row r="106" spans="1:13" ht="15" thickBot="1" x14ac:dyDescent="0.4">
      <c r="A106" s="15">
        <f t="shared" si="19"/>
        <v>2015</v>
      </c>
      <c r="B106" s="39" t="s">
        <v>14</v>
      </c>
      <c r="C106" s="39" t="s">
        <v>14</v>
      </c>
      <c r="D106" s="39" t="s">
        <v>14</v>
      </c>
      <c r="E106" s="39" t="s">
        <v>14</v>
      </c>
      <c r="F106" s="38">
        <v>55543.095739999997</v>
      </c>
      <c r="G106" s="38">
        <v>39858.310560000005</v>
      </c>
      <c r="H106" s="38">
        <v>30932.3537</v>
      </c>
      <c r="I106" s="38">
        <v>23792.584059999997</v>
      </c>
      <c r="J106" s="38">
        <v>17617.898119999998</v>
      </c>
      <c r="K106" s="38">
        <v>15908.88205</v>
      </c>
      <c r="L106" s="19"/>
      <c r="M106" s="19"/>
    </row>
    <row r="107" spans="1:13" ht="15" thickBot="1" x14ac:dyDescent="0.4">
      <c r="A107" s="15">
        <f t="shared" si="19"/>
        <v>2016</v>
      </c>
      <c r="B107" s="39" t="s">
        <v>14</v>
      </c>
      <c r="C107" s="39" t="s">
        <v>14</v>
      </c>
      <c r="D107" s="39" t="s">
        <v>14</v>
      </c>
      <c r="E107" s="39" t="s">
        <v>14</v>
      </c>
      <c r="F107" s="39" t="s">
        <v>14</v>
      </c>
      <c r="G107" s="38">
        <v>56506.963069999998</v>
      </c>
      <c r="H107" s="38">
        <v>40804.32187</v>
      </c>
      <c r="I107" s="38">
        <v>35261.157389999993</v>
      </c>
      <c r="J107" s="38">
        <v>21656.057840000001</v>
      </c>
      <c r="K107" s="38">
        <v>18728.954530000003</v>
      </c>
      <c r="L107" s="19"/>
      <c r="M107" s="19"/>
    </row>
    <row r="108" spans="1:13" ht="15" thickBot="1" x14ac:dyDescent="0.4">
      <c r="A108" s="15">
        <f t="shared" si="19"/>
        <v>2017</v>
      </c>
      <c r="B108" s="39" t="s">
        <v>14</v>
      </c>
      <c r="C108" s="39" t="s">
        <v>14</v>
      </c>
      <c r="D108" s="39" t="s">
        <v>14</v>
      </c>
      <c r="E108" s="39" t="s">
        <v>14</v>
      </c>
      <c r="F108" s="39" t="s">
        <v>14</v>
      </c>
      <c r="G108" s="39" t="s">
        <v>14</v>
      </c>
      <c r="H108" s="38">
        <v>46362.284199999995</v>
      </c>
      <c r="I108" s="38">
        <v>39832.286359999998</v>
      </c>
      <c r="J108" s="38">
        <v>27280.016909999998</v>
      </c>
      <c r="K108" s="38">
        <v>25721.40279</v>
      </c>
      <c r="L108" s="19"/>
      <c r="M108" s="19"/>
    </row>
    <row r="109" spans="1:13" ht="15" thickBot="1" x14ac:dyDescent="0.4">
      <c r="A109" s="15">
        <f t="shared" si="19"/>
        <v>2018</v>
      </c>
      <c r="B109" s="39" t="s">
        <v>14</v>
      </c>
      <c r="C109" s="39" t="s">
        <v>14</v>
      </c>
      <c r="D109" s="39" t="s">
        <v>14</v>
      </c>
      <c r="E109" s="39" t="s">
        <v>14</v>
      </c>
      <c r="F109" s="39" t="s">
        <v>14</v>
      </c>
      <c r="G109" s="39" t="s">
        <v>14</v>
      </c>
      <c r="H109" s="39" t="s">
        <v>14</v>
      </c>
      <c r="I109" s="38">
        <v>43795.4211</v>
      </c>
      <c r="J109" s="38">
        <v>34140.398439999997</v>
      </c>
      <c r="K109" s="38">
        <v>31673.390469999998</v>
      </c>
      <c r="L109" s="19"/>
      <c r="M109" s="19"/>
    </row>
    <row r="110" spans="1:13" ht="15" thickBot="1" x14ac:dyDescent="0.4">
      <c r="A110" s="15">
        <f t="shared" si="19"/>
        <v>2019</v>
      </c>
      <c r="B110" s="39" t="s">
        <v>14</v>
      </c>
      <c r="C110" s="39" t="s">
        <v>14</v>
      </c>
      <c r="D110" s="39" t="s">
        <v>14</v>
      </c>
      <c r="E110" s="39" t="s">
        <v>14</v>
      </c>
      <c r="F110" s="39" t="s">
        <v>14</v>
      </c>
      <c r="G110" s="39" t="s">
        <v>14</v>
      </c>
      <c r="H110" s="39" t="s">
        <v>14</v>
      </c>
      <c r="I110" s="39" t="s">
        <v>14</v>
      </c>
      <c r="J110" s="38">
        <v>45846.838510000001</v>
      </c>
      <c r="K110" s="38">
        <v>36824.580550000006</v>
      </c>
      <c r="L110" s="19"/>
      <c r="M110" s="19"/>
    </row>
    <row r="111" spans="1:13" ht="15" thickBot="1" x14ac:dyDescent="0.4">
      <c r="A111" s="15">
        <f t="shared" si="19"/>
        <v>2020</v>
      </c>
      <c r="B111" s="39" t="s">
        <v>14</v>
      </c>
      <c r="C111" s="39" t="s">
        <v>14</v>
      </c>
      <c r="D111" s="39" t="s">
        <v>14</v>
      </c>
      <c r="E111" s="39" t="s">
        <v>14</v>
      </c>
      <c r="F111" s="39" t="s">
        <v>14</v>
      </c>
      <c r="G111" s="39" t="s">
        <v>14</v>
      </c>
      <c r="H111" s="39" t="s">
        <v>14</v>
      </c>
      <c r="I111" s="39" t="s">
        <v>14</v>
      </c>
      <c r="J111" s="39" t="s">
        <v>14</v>
      </c>
      <c r="K111" s="38">
        <v>56635.711129999996</v>
      </c>
      <c r="L111" s="19"/>
      <c r="M111" s="19"/>
    </row>
    <row r="114" spans="1:13" ht="15.5" x14ac:dyDescent="0.35">
      <c r="A114" s="43" t="s">
        <v>43</v>
      </c>
      <c r="B114" s="44"/>
      <c r="C114" s="44"/>
      <c r="D114" s="44"/>
      <c r="E114" s="44"/>
      <c r="F114" s="44"/>
      <c r="G114" s="44"/>
      <c r="H114" s="44"/>
      <c r="I114" s="44"/>
      <c r="J114" s="44"/>
      <c r="K114" s="44"/>
    </row>
    <row r="115" spans="1:13" ht="16" thickBot="1" x14ac:dyDescent="0.4">
      <c r="A115" s="43" t="s">
        <v>44</v>
      </c>
      <c r="B115" s="44"/>
      <c r="C115" s="44"/>
      <c r="D115" s="44"/>
      <c r="E115" s="44"/>
      <c r="F115" s="44"/>
      <c r="G115" s="44"/>
      <c r="H115" s="44"/>
      <c r="I115" s="44"/>
      <c r="J115" s="44"/>
      <c r="K115" s="44"/>
      <c r="L115" s="6"/>
      <c r="M115" s="6"/>
    </row>
    <row r="116" spans="1:13" ht="15" thickBot="1" x14ac:dyDescent="0.4">
      <c r="A116" s="76" t="s">
        <v>45</v>
      </c>
      <c r="B116" s="45" t="s">
        <v>46</v>
      </c>
      <c r="C116" s="46"/>
      <c r="D116" s="46"/>
      <c r="E116" s="46"/>
      <c r="F116" s="46"/>
      <c r="G116" s="46"/>
      <c r="H116" s="46"/>
      <c r="I116" s="46"/>
      <c r="J116" s="46"/>
      <c r="K116" s="47"/>
      <c r="L116" s="6"/>
      <c r="M116" s="6"/>
    </row>
    <row r="117" spans="1:13" x14ac:dyDescent="0.35">
      <c r="A117" s="77"/>
      <c r="B117" s="48">
        <v>1</v>
      </c>
      <c r="C117" s="48">
        <v>2</v>
      </c>
      <c r="D117" s="48">
        <v>3</v>
      </c>
      <c r="E117" s="48">
        <v>4</v>
      </c>
      <c r="F117" s="48">
        <v>5</v>
      </c>
      <c r="G117" s="48">
        <v>6</v>
      </c>
      <c r="H117" s="48">
        <v>7</v>
      </c>
      <c r="I117" s="48">
        <v>8</v>
      </c>
      <c r="J117" s="48">
        <v>9</v>
      </c>
      <c r="K117" s="48">
        <v>10</v>
      </c>
      <c r="L117" s="6"/>
      <c r="M117" s="6"/>
    </row>
    <row r="118" spans="1:13" ht="15" thickBot="1" x14ac:dyDescent="0.4">
      <c r="A118" s="78"/>
      <c r="B118" s="28">
        <f>A120</f>
        <v>2011</v>
      </c>
      <c r="C118" s="28">
        <f>B118+1</f>
        <v>2012</v>
      </c>
      <c r="D118" s="28">
        <f t="shared" ref="D118:K118" si="20">C118+1</f>
        <v>2013</v>
      </c>
      <c r="E118" s="28">
        <f t="shared" si="20"/>
        <v>2014</v>
      </c>
      <c r="F118" s="28">
        <f t="shared" si="20"/>
        <v>2015</v>
      </c>
      <c r="G118" s="28">
        <f t="shared" si="20"/>
        <v>2016</v>
      </c>
      <c r="H118" s="28">
        <f t="shared" si="20"/>
        <v>2017</v>
      </c>
      <c r="I118" s="28">
        <f t="shared" si="20"/>
        <v>2018</v>
      </c>
      <c r="J118" s="28">
        <f t="shared" si="20"/>
        <v>2019</v>
      </c>
      <c r="K118" s="28">
        <f t="shared" si="20"/>
        <v>2020</v>
      </c>
      <c r="L118" s="6"/>
      <c r="M118" s="6"/>
    </row>
    <row r="119" spans="1:13" x14ac:dyDescent="0.35">
      <c r="A119" s="12" t="s">
        <v>12</v>
      </c>
      <c r="B119" s="49">
        <v>256</v>
      </c>
      <c r="C119" s="49">
        <v>215</v>
      </c>
      <c r="D119" s="49">
        <v>257</v>
      </c>
      <c r="E119" s="49">
        <v>245</v>
      </c>
      <c r="F119" s="49">
        <v>216</v>
      </c>
      <c r="G119" s="49">
        <v>204</v>
      </c>
      <c r="H119" s="49">
        <v>112</v>
      </c>
      <c r="I119" s="49">
        <v>140</v>
      </c>
      <c r="J119" s="49">
        <v>123</v>
      </c>
      <c r="K119" s="49">
        <v>167</v>
      </c>
      <c r="L119" s="50"/>
      <c r="M119" s="51"/>
    </row>
    <row r="120" spans="1:13" x14ac:dyDescent="0.35">
      <c r="A120" s="15">
        <f>A10</f>
        <v>2011</v>
      </c>
      <c r="B120" s="49">
        <v>61</v>
      </c>
      <c r="C120" s="49">
        <v>111</v>
      </c>
      <c r="D120" s="49">
        <v>122</v>
      </c>
      <c r="E120" s="49">
        <v>136</v>
      </c>
      <c r="F120" s="49">
        <v>155</v>
      </c>
      <c r="G120" s="49">
        <v>165</v>
      </c>
      <c r="H120" s="49">
        <v>179</v>
      </c>
      <c r="I120" s="49">
        <v>183</v>
      </c>
      <c r="J120" s="49">
        <v>191</v>
      </c>
      <c r="K120" s="49">
        <v>194</v>
      </c>
      <c r="L120" s="50"/>
      <c r="M120" s="51"/>
    </row>
    <row r="121" spans="1:13" x14ac:dyDescent="0.35">
      <c r="A121" s="15">
        <f t="shared" ref="A121:A129" si="21">A11</f>
        <v>2012</v>
      </c>
      <c r="B121" s="49" t="s">
        <v>14</v>
      </c>
      <c r="C121" s="49">
        <v>84</v>
      </c>
      <c r="D121" s="49">
        <v>198</v>
      </c>
      <c r="E121" s="49">
        <v>217</v>
      </c>
      <c r="F121" s="49">
        <v>229</v>
      </c>
      <c r="G121" s="49">
        <v>238</v>
      </c>
      <c r="H121" s="49">
        <v>245</v>
      </c>
      <c r="I121" s="49">
        <v>256</v>
      </c>
      <c r="J121" s="49">
        <v>264</v>
      </c>
      <c r="K121" s="49">
        <v>268</v>
      </c>
      <c r="L121" s="50"/>
      <c r="M121" s="51"/>
    </row>
    <row r="122" spans="1:13" x14ac:dyDescent="0.35">
      <c r="A122" s="15">
        <f t="shared" si="21"/>
        <v>2013</v>
      </c>
      <c r="B122" s="49" t="s">
        <v>14</v>
      </c>
      <c r="C122" s="49" t="s">
        <v>14</v>
      </c>
      <c r="D122" s="49">
        <v>124</v>
      </c>
      <c r="E122" s="49">
        <v>272</v>
      </c>
      <c r="F122" s="49">
        <v>301</v>
      </c>
      <c r="G122" s="49">
        <v>320</v>
      </c>
      <c r="H122" s="49">
        <v>334</v>
      </c>
      <c r="I122" s="49">
        <v>340</v>
      </c>
      <c r="J122" s="49">
        <v>344</v>
      </c>
      <c r="K122" s="49">
        <v>350</v>
      </c>
      <c r="L122" s="50"/>
      <c r="M122" s="51"/>
    </row>
    <row r="123" spans="1:13" x14ac:dyDescent="0.35">
      <c r="A123" s="15">
        <f t="shared" si="21"/>
        <v>2014</v>
      </c>
      <c r="B123" s="49" t="s">
        <v>14</v>
      </c>
      <c r="C123" s="49" t="s">
        <v>14</v>
      </c>
      <c r="D123" s="49" t="s">
        <v>14</v>
      </c>
      <c r="E123" s="49">
        <v>153</v>
      </c>
      <c r="F123" s="49">
        <v>275</v>
      </c>
      <c r="G123" s="49">
        <v>326</v>
      </c>
      <c r="H123" s="49">
        <v>341</v>
      </c>
      <c r="I123" s="49">
        <v>347</v>
      </c>
      <c r="J123" s="49">
        <v>353</v>
      </c>
      <c r="K123" s="49">
        <v>362</v>
      </c>
      <c r="L123" s="50"/>
      <c r="M123" s="51"/>
    </row>
    <row r="124" spans="1:13" x14ac:dyDescent="0.35">
      <c r="A124" s="15">
        <f t="shared" si="21"/>
        <v>2015</v>
      </c>
      <c r="B124" s="49" t="s">
        <v>14</v>
      </c>
      <c r="C124" s="49" t="s">
        <v>14</v>
      </c>
      <c r="D124" s="49" t="s">
        <v>14</v>
      </c>
      <c r="E124" s="49" t="s">
        <v>14</v>
      </c>
      <c r="F124" s="49">
        <v>18</v>
      </c>
      <c r="G124" s="49">
        <v>36</v>
      </c>
      <c r="H124" s="49">
        <v>41</v>
      </c>
      <c r="I124" s="49">
        <v>47</v>
      </c>
      <c r="J124" s="49">
        <v>50</v>
      </c>
      <c r="K124" s="49">
        <v>51</v>
      </c>
      <c r="L124" s="50"/>
      <c r="M124" s="51"/>
    </row>
    <row r="125" spans="1:13" x14ac:dyDescent="0.35">
      <c r="A125" s="15">
        <f t="shared" si="21"/>
        <v>2016</v>
      </c>
      <c r="B125" s="49" t="s">
        <v>14</v>
      </c>
      <c r="C125" s="49" t="s">
        <v>14</v>
      </c>
      <c r="D125" s="49" t="s">
        <v>14</v>
      </c>
      <c r="E125" s="49" t="s">
        <v>14</v>
      </c>
      <c r="F125" s="49" t="s">
        <v>14</v>
      </c>
      <c r="G125" s="49">
        <v>12</v>
      </c>
      <c r="H125" s="49">
        <v>35</v>
      </c>
      <c r="I125" s="49">
        <v>41</v>
      </c>
      <c r="J125" s="49">
        <v>44</v>
      </c>
      <c r="K125" s="49">
        <v>48</v>
      </c>
      <c r="L125" s="50"/>
      <c r="M125" s="51"/>
    </row>
    <row r="126" spans="1:13" x14ac:dyDescent="0.35">
      <c r="A126" s="15">
        <f t="shared" si="21"/>
        <v>2017</v>
      </c>
      <c r="B126" s="49" t="s">
        <v>14</v>
      </c>
      <c r="C126" s="49" t="s">
        <v>14</v>
      </c>
      <c r="D126" s="49" t="s">
        <v>14</v>
      </c>
      <c r="E126" s="49" t="s">
        <v>14</v>
      </c>
      <c r="F126" s="49" t="s">
        <v>14</v>
      </c>
      <c r="G126" s="49" t="s">
        <v>14</v>
      </c>
      <c r="H126" s="49">
        <v>519</v>
      </c>
      <c r="I126" s="49">
        <v>682</v>
      </c>
      <c r="J126" s="49">
        <v>703</v>
      </c>
      <c r="K126" s="49">
        <v>708</v>
      </c>
      <c r="L126" s="50"/>
      <c r="M126" s="51"/>
    </row>
    <row r="127" spans="1:13" x14ac:dyDescent="0.35">
      <c r="A127" s="15">
        <f t="shared" si="21"/>
        <v>2018</v>
      </c>
      <c r="B127" s="49" t="s">
        <v>14</v>
      </c>
      <c r="C127" s="49" t="s">
        <v>14</v>
      </c>
      <c r="D127" s="49" t="s">
        <v>14</v>
      </c>
      <c r="E127" s="49" t="s">
        <v>14</v>
      </c>
      <c r="F127" s="49" t="s">
        <v>14</v>
      </c>
      <c r="G127" s="49" t="s">
        <v>14</v>
      </c>
      <c r="H127" s="49" t="s">
        <v>14</v>
      </c>
      <c r="I127" s="49">
        <v>483</v>
      </c>
      <c r="J127" s="49">
        <v>761</v>
      </c>
      <c r="K127" s="49">
        <v>773</v>
      </c>
      <c r="L127" s="6"/>
      <c r="M127" s="6"/>
    </row>
    <row r="128" spans="1:13" ht="16" x14ac:dyDescent="0.5">
      <c r="A128" s="15">
        <f t="shared" si="21"/>
        <v>2019</v>
      </c>
      <c r="B128" s="49" t="s">
        <v>14</v>
      </c>
      <c r="C128" s="49" t="s">
        <v>14</v>
      </c>
      <c r="D128" s="49" t="s">
        <v>14</v>
      </c>
      <c r="E128" s="49" t="s">
        <v>14</v>
      </c>
      <c r="F128" s="49" t="s">
        <v>14</v>
      </c>
      <c r="G128" s="49" t="s">
        <v>14</v>
      </c>
      <c r="H128" s="49" t="s">
        <v>14</v>
      </c>
      <c r="I128" s="49" t="s">
        <v>14</v>
      </c>
      <c r="J128" s="49">
        <v>632</v>
      </c>
      <c r="K128" s="49">
        <v>962</v>
      </c>
      <c r="L128" s="52"/>
      <c r="M128" s="6"/>
    </row>
    <row r="129" spans="1:13" ht="15" thickBot="1" x14ac:dyDescent="0.4">
      <c r="A129" s="15">
        <f t="shared" si="21"/>
        <v>2020</v>
      </c>
      <c r="B129" s="53" t="s">
        <v>14</v>
      </c>
      <c r="C129" s="53" t="s">
        <v>14</v>
      </c>
      <c r="D129" s="53" t="s">
        <v>14</v>
      </c>
      <c r="E129" s="53" t="s">
        <v>14</v>
      </c>
      <c r="F129" s="53" t="s">
        <v>14</v>
      </c>
      <c r="G129" s="53" t="s">
        <v>14</v>
      </c>
      <c r="H129" s="53" t="s">
        <v>14</v>
      </c>
      <c r="I129" s="53" t="s">
        <v>14</v>
      </c>
      <c r="J129" s="53" t="s">
        <v>14</v>
      </c>
      <c r="K129" s="49">
        <v>806</v>
      </c>
      <c r="L129" s="54"/>
      <c r="M129" s="6"/>
    </row>
    <row r="130" spans="1:13" x14ac:dyDescent="0.35">
      <c r="A130" s="55"/>
      <c r="B130" s="55"/>
      <c r="C130" s="55"/>
      <c r="D130" s="55"/>
      <c r="E130" s="55"/>
      <c r="F130" s="55"/>
      <c r="G130" s="55"/>
      <c r="H130" s="55"/>
      <c r="I130" s="55"/>
      <c r="J130" s="56"/>
      <c r="K130" s="56"/>
      <c r="L130" s="54"/>
      <c r="M130" s="6"/>
    </row>
    <row r="131" spans="1:13" ht="16" thickBot="1" x14ac:dyDescent="0.4">
      <c r="A131" s="43" t="s">
        <v>47</v>
      </c>
      <c r="B131" s="44"/>
      <c r="C131" s="44"/>
      <c r="D131" s="44"/>
      <c r="E131" s="44"/>
      <c r="F131" s="44"/>
      <c r="G131" s="44"/>
      <c r="H131" s="44"/>
      <c r="I131" s="44"/>
      <c r="J131" s="44"/>
      <c r="K131" s="44"/>
      <c r="L131" s="54"/>
      <c r="M131" s="6"/>
    </row>
    <row r="132" spans="1:13" ht="15" thickBot="1" x14ac:dyDescent="0.4">
      <c r="A132" s="76" t="s">
        <v>45</v>
      </c>
      <c r="B132" s="45" t="s">
        <v>48</v>
      </c>
      <c r="C132" s="46"/>
      <c r="D132" s="46"/>
      <c r="E132" s="46"/>
      <c r="F132" s="46"/>
      <c r="G132" s="46"/>
      <c r="H132" s="46"/>
      <c r="I132" s="46"/>
      <c r="J132" s="46"/>
      <c r="K132" s="47"/>
      <c r="L132" s="54"/>
      <c r="M132" s="6"/>
    </row>
    <row r="133" spans="1:13" x14ac:dyDescent="0.35">
      <c r="A133" s="77"/>
      <c r="B133" s="48">
        <v>1</v>
      </c>
      <c r="C133" s="48">
        <v>2</v>
      </c>
      <c r="D133" s="48">
        <v>3</v>
      </c>
      <c r="E133" s="48">
        <v>4</v>
      </c>
      <c r="F133" s="48">
        <v>5</v>
      </c>
      <c r="G133" s="48">
        <v>6</v>
      </c>
      <c r="H133" s="48">
        <v>7</v>
      </c>
      <c r="I133" s="48">
        <v>8</v>
      </c>
      <c r="J133" s="48">
        <v>9</v>
      </c>
      <c r="K133" s="48">
        <v>10</v>
      </c>
      <c r="L133" s="54"/>
      <c r="M133" s="6"/>
    </row>
    <row r="134" spans="1:13" ht="15" thickBot="1" x14ac:dyDescent="0.4">
      <c r="A134" s="78"/>
      <c r="B134" s="28">
        <f>A136</f>
        <v>2011</v>
      </c>
      <c r="C134" s="28">
        <f>B134+1</f>
        <v>2012</v>
      </c>
      <c r="D134" s="28">
        <f t="shared" ref="D134:K134" si="22">C134+1</f>
        <v>2013</v>
      </c>
      <c r="E134" s="28">
        <f t="shared" si="22"/>
        <v>2014</v>
      </c>
      <c r="F134" s="28">
        <f t="shared" si="22"/>
        <v>2015</v>
      </c>
      <c r="G134" s="28">
        <f t="shared" si="22"/>
        <v>2016</v>
      </c>
      <c r="H134" s="28">
        <f t="shared" si="22"/>
        <v>2017</v>
      </c>
      <c r="I134" s="28">
        <f t="shared" si="22"/>
        <v>2018</v>
      </c>
      <c r="J134" s="28">
        <f t="shared" si="22"/>
        <v>2019</v>
      </c>
      <c r="K134" s="28">
        <f t="shared" si="22"/>
        <v>2020</v>
      </c>
      <c r="L134" s="54"/>
      <c r="M134" s="6"/>
    </row>
    <row r="135" spans="1:13" x14ac:dyDescent="0.35">
      <c r="A135" s="12" t="s">
        <v>12</v>
      </c>
      <c r="B135" s="49">
        <v>3892</v>
      </c>
      <c r="C135" s="49">
        <v>3706</v>
      </c>
      <c r="D135" s="49">
        <v>3541</v>
      </c>
      <c r="E135" s="49">
        <v>3462</v>
      </c>
      <c r="F135" s="49">
        <v>3224</v>
      </c>
      <c r="G135" s="49">
        <v>2961</v>
      </c>
      <c r="H135" s="49">
        <v>2743</v>
      </c>
      <c r="I135" s="49">
        <v>2564</v>
      </c>
      <c r="J135" s="49">
        <v>2423</v>
      </c>
      <c r="K135" s="49">
        <v>2223</v>
      </c>
      <c r="L135" s="54"/>
      <c r="M135" s="6"/>
    </row>
    <row r="136" spans="1:13" x14ac:dyDescent="0.35">
      <c r="A136" s="15">
        <f>A10</f>
        <v>2011</v>
      </c>
      <c r="B136" s="49">
        <v>123</v>
      </c>
      <c r="C136" s="49">
        <v>136</v>
      </c>
      <c r="D136" s="49">
        <v>135</v>
      </c>
      <c r="E136" s="49">
        <v>168</v>
      </c>
      <c r="F136" s="49">
        <v>152</v>
      </c>
      <c r="G136" s="49">
        <v>152</v>
      </c>
      <c r="H136" s="49">
        <v>120</v>
      </c>
      <c r="I136" s="49">
        <v>113</v>
      </c>
      <c r="J136" s="49">
        <v>111</v>
      </c>
      <c r="K136" s="49">
        <v>101</v>
      </c>
      <c r="L136" s="54"/>
      <c r="M136" s="6"/>
    </row>
    <row r="137" spans="1:13" x14ac:dyDescent="0.35">
      <c r="A137" s="15">
        <f t="shared" ref="A137:A145" si="23">A11</f>
        <v>2012</v>
      </c>
      <c r="B137" s="49" t="s">
        <v>14</v>
      </c>
      <c r="C137" s="49">
        <v>187</v>
      </c>
      <c r="D137" s="49">
        <v>113</v>
      </c>
      <c r="E137" s="49">
        <v>123</v>
      </c>
      <c r="F137" s="49">
        <v>116</v>
      </c>
      <c r="G137" s="49">
        <v>109</v>
      </c>
      <c r="H137" s="49">
        <v>101</v>
      </c>
      <c r="I137" s="49">
        <v>93</v>
      </c>
      <c r="J137" s="49">
        <v>81</v>
      </c>
      <c r="K137" s="49">
        <v>70</v>
      </c>
      <c r="L137" s="54"/>
      <c r="M137" s="6"/>
    </row>
    <row r="138" spans="1:13" x14ac:dyDescent="0.35">
      <c r="A138" s="15">
        <f t="shared" si="23"/>
        <v>2013</v>
      </c>
      <c r="B138" s="49" t="s">
        <v>14</v>
      </c>
      <c r="C138" s="49" t="s">
        <v>14</v>
      </c>
      <c r="D138" s="49">
        <v>208</v>
      </c>
      <c r="E138" s="49">
        <v>110</v>
      </c>
      <c r="F138" s="49">
        <v>109</v>
      </c>
      <c r="G138" s="49">
        <v>97</v>
      </c>
      <c r="H138" s="49">
        <v>83</v>
      </c>
      <c r="I138" s="49">
        <v>85</v>
      </c>
      <c r="J138" s="49">
        <v>83</v>
      </c>
      <c r="K138" s="49">
        <v>70</v>
      </c>
      <c r="L138" s="54"/>
      <c r="M138" s="6"/>
    </row>
    <row r="139" spans="1:13" x14ac:dyDescent="0.35">
      <c r="A139" s="15">
        <f t="shared" si="23"/>
        <v>2014</v>
      </c>
      <c r="B139" s="49" t="s">
        <v>14</v>
      </c>
      <c r="C139" s="49" t="s">
        <v>14</v>
      </c>
      <c r="D139" s="49" t="s">
        <v>14</v>
      </c>
      <c r="E139" s="49">
        <v>197</v>
      </c>
      <c r="F139" s="49">
        <v>138</v>
      </c>
      <c r="G139" s="49">
        <v>108</v>
      </c>
      <c r="H139" s="49">
        <v>89</v>
      </c>
      <c r="I139" s="49">
        <v>89</v>
      </c>
      <c r="J139" s="49">
        <v>88</v>
      </c>
      <c r="K139" s="49">
        <v>76</v>
      </c>
      <c r="L139" s="57"/>
      <c r="M139" s="6"/>
    </row>
    <row r="140" spans="1:13" x14ac:dyDescent="0.35">
      <c r="A140" s="15">
        <f t="shared" si="23"/>
        <v>2015</v>
      </c>
      <c r="B140" s="49" t="s">
        <v>14</v>
      </c>
      <c r="C140" s="49" t="s">
        <v>14</v>
      </c>
      <c r="D140" s="49" t="s">
        <v>14</v>
      </c>
      <c r="E140" s="49" t="s">
        <v>14</v>
      </c>
      <c r="F140" s="49">
        <v>55</v>
      </c>
      <c r="G140" s="49">
        <v>78</v>
      </c>
      <c r="H140" s="49">
        <v>80</v>
      </c>
      <c r="I140" s="49">
        <v>93</v>
      </c>
      <c r="J140" s="49">
        <v>79</v>
      </c>
      <c r="K140" s="49">
        <v>80</v>
      </c>
      <c r="L140" s="54"/>
      <c r="M140" s="6"/>
    </row>
    <row r="141" spans="1:13" ht="16" x14ac:dyDescent="0.5">
      <c r="A141" s="15">
        <f t="shared" si="23"/>
        <v>2016</v>
      </c>
      <c r="B141" s="49" t="s">
        <v>14</v>
      </c>
      <c r="C141" s="49" t="s">
        <v>14</v>
      </c>
      <c r="D141" s="49" t="s">
        <v>14</v>
      </c>
      <c r="E141" s="49" t="s">
        <v>14</v>
      </c>
      <c r="F141" s="49" t="s">
        <v>14</v>
      </c>
      <c r="G141" s="49">
        <v>87</v>
      </c>
      <c r="H141" s="49">
        <v>88</v>
      </c>
      <c r="I141" s="49">
        <v>96</v>
      </c>
      <c r="J141" s="49">
        <v>106</v>
      </c>
      <c r="K141" s="49">
        <v>91</v>
      </c>
      <c r="L141" s="52"/>
      <c r="M141" s="6"/>
    </row>
    <row r="142" spans="1:13" x14ac:dyDescent="0.35">
      <c r="A142" s="15">
        <f t="shared" si="23"/>
        <v>2017</v>
      </c>
      <c r="B142" s="49" t="s">
        <v>14</v>
      </c>
      <c r="C142" s="49" t="s">
        <v>14</v>
      </c>
      <c r="D142" s="49" t="s">
        <v>14</v>
      </c>
      <c r="E142" s="49" t="s">
        <v>14</v>
      </c>
      <c r="F142" s="49" t="s">
        <v>14</v>
      </c>
      <c r="G142" s="49" t="s">
        <v>14</v>
      </c>
      <c r="H142" s="49">
        <v>193</v>
      </c>
      <c r="I142" s="49">
        <v>110</v>
      </c>
      <c r="J142" s="49">
        <v>116</v>
      </c>
      <c r="K142" s="49">
        <v>117</v>
      </c>
      <c r="L142" s="58"/>
      <c r="M142" s="6"/>
    </row>
    <row r="143" spans="1:13" x14ac:dyDescent="0.35">
      <c r="A143" s="15">
        <f t="shared" si="23"/>
        <v>2018</v>
      </c>
      <c r="B143" s="49" t="s">
        <v>14</v>
      </c>
      <c r="C143" s="49" t="s">
        <v>14</v>
      </c>
      <c r="D143" s="49" t="s">
        <v>14</v>
      </c>
      <c r="E143" s="49" t="s">
        <v>14</v>
      </c>
      <c r="F143" s="49" t="s">
        <v>14</v>
      </c>
      <c r="G143" s="49" t="s">
        <v>14</v>
      </c>
      <c r="H143" s="49" t="s">
        <v>14</v>
      </c>
      <c r="I143" s="49">
        <v>238</v>
      </c>
      <c r="J143" s="49">
        <v>129</v>
      </c>
      <c r="K143" s="49">
        <v>121</v>
      </c>
      <c r="L143" s="6"/>
      <c r="M143" s="6"/>
    </row>
    <row r="144" spans="1:13" x14ac:dyDescent="0.35">
      <c r="A144" s="15">
        <f t="shared" si="23"/>
        <v>2019</v>
      </c>
      <c r="B144" s="49" t="s">
        <v>14</v>
      </c>
      <c r="C144" s="49" t="s">
        <v>14</v>
      </c>
      <c r="D144" s="49" t="s">
        <v>14</v>
      </c>
      <c r="E144" s="49" t="s">
        <v>14</v>
      </c>
      <c r="F144" s="49" t="s">
        <v>14</v>
      </c>
      <c r="G144" s="49" t="s">
        <v>14</v>
      </c>
      <c r="H144" s="49" t="s">
        <v>14</v>
      </c>
      <c r="I144" s="49" t="s">
        <v>14</v>
      </c>
      <c r="J144" s="49">
        <v>360</v>
      </c>
      <c r="K144" s="49">
        <v>152</v>
      </c>
      <c r="L144" s="6"/>
      <c r="M144" s="6"/>
    </row>
    <row r="145" spans="1:13" ht="15" thickBot="1" x14ac:dyDescent="0.4">
      <c r="A145" s="15">
        <f t="shared" si="23"/>
        <v>2020</v>
      </c>
      <c r="B145" s="53" t="s">
        <v>14</v>
      </c>
      <c r="C145" s="53" t="s">
        <v>14</v>
      </c>
      <c r="D145" s="53" t="s">
        <v>14</v>
      </c>
      <c r="E145" s="53" t="s">
        <v>14</v>
      </c>
      <c r="F145" s="53" t="s">
        <v>14</v>
      </c>
      <c r="G145" s="53" t="s">
        <v>14</v>
      </c>
      <c r="H145" s="53" t="s">
        <v>14</v>
      </c>
      <c r="I145" s="53" t="s">
        <v>14</v>
      </c>
      <c r="J145" s="53" t="s">
        <v>14</v>
      </c>
      <c r="K145" s="49">
        <v>567</v>
      </c>
      <c r="L145" s="6"/>
      <c r="M145" s="6"/>
    </row>
    <row r="146" spans="1:13" x14ac:dyDescent="0.35">
      <c r="A146" s="55"/>
      <c r="B146" s="55"/>
      <c r="C146" s="55"/>
      <c r="D146" s="55"/>
      <c r="E146" s="55"/>
      <c r="F146" s="55"/>
      <c r="G146" s="55"/>
      <c r="H146" s="55"/>
      <c r="I146" s="55"/>
      <c r="J146" s="56"/>
      <c r="K146" s="56"/>
      <c r="L146" s="6"/>
      <c r="M146" s="6"/>
    </row>
    <row r="147" spans="1:13" ht="16" thickBot="1" x14ac:dyDescent="0.4">
      <c r="A147" s="43" t="s">
        <v>49</v>
      </c>
      <c r="B147" s="44"/>
      <c r="C147" s="44"/>
      <c r="D147" s="44"/>
      <c r="E147" s="44"/>
      <c r="F147" s="44"/>
      <c r="G147" s="44"/>
      <c r="H147" s="44"/>
      <c r="I147" s="44"/>
      <c r="J147" s="44"/>
      <c r="K147" s="44"/>
      <c r="L147" s="6"/>
      <c r="M147" s="6"/>
    </row>
    <row r="148" spans="1:13" ht="15" thickBot="1" x14ac:dyDescent="0.4">
      <c r="A148" s="76" t="s">
        <v>45</v>
      </c>
      <c r="B148" s="45" t="s">
        <v>50</v>
      </c>
      <c r="C148" s="46"/>
      <c r="D148" s="46"/>
      <c r="E148" s="46"/>
      <c r="F148" s="46"/>
      <c r="G148" s="46"/>
      <c r="H148" s="46"/>
      <c r="I148" s="46"/>
      <c r="J148" s="46"/>
      <c r="K148" s="47"/>
      <c r="L148" s="6"/>
      <c r="M148" s="6"/>
    </row>
    <row r="149" spans="1:13" x14ac:dyDescent="0.35">
      <c r="A149" s="77"/>
      <c r="B149" s="48">
        <v>1</v>
      </c>
      <c r="C149" s="48">
        <v>2</v>
      </c>
      <c r="D149" s="48">
        <v>3</v>
      </c>
      <c r="E149" s="48">
        <v>4</v>
      </c>
      <c r="F149" s="48">
        <v>5</v>
      </c>
      <c r="G149" s="48">
        <v>6</v>
      </c>
      <c r="H149" s="48">
        <v>7</v>
      </c>
      <c r="I149" s="48">
        <v>8</v>
      </c>
      <c r="J149" s="48">
        <v>9</v>
      </c>
      <c r="K149" s="48">
        <v>10</v>
      </c>
      <c r="L149" s="50"/>
      <c r="M149" s="51"/>
    </row>
    <row r="150" spans="1:13" ht="15" thickBot="1" x14ac:dyDescent="0.4">
      <c r="A150" s="78"/>
      <c r="B150" s="28">
        <f>A152</f>
        <v>2011</v>
      </c>
      <c r="C150" s="28">
        <f>B150+1</f>
        <v>2012</v>
      </c>
      <c r="D150" s="28">
        <f t="shared" ref="D150:K150" si="24">C150+1</f>
        <v>2013</v>
      </c>
      <c r="E150" s="28">
        <f t="shared" si="24"/>
        <v>2014</v>
      </c>
      <c r="F150" s="28">
        <f t="shared" si="24"/>
        <v>2015</v>
      </c>
      <c r="G150" s="28">
        <f t="shared" si="24"/>
        <v>2016</v>
      </c>
      <c r="H150" s="28">
        <f t="shared" si="24"/>
        <v>2017</v>
      </c>
      <c r="I150" s="28">
        <f t="shared" si="24"/>
        <v>2018</v>
      </c>
      <c r="J150" s="28">
        <f t="shared" si="24"/>
        <v>2019</v>
      </c>
      <c r="K150" s="28">
        <f t="shared" si="24"/>
        <v>2020</v>
      </c>
      <c r="L150" s="50"/>
      <c r="M150" s="51"/>
    </row>
    <row r="151" spans="1:13" x14ac:dyDescent="0.35">
      <c r="A151" s="12" t="s">
        <v>12</v>
      </c>
      <c r="B151" s="49">
        <v>856</v>
      </c>
      <c r="C151" s="49">
        <v>561</v>
      </c>
      <c r="D151" s="49">
        <v>435</v>
      </c>
      <c r="E151" s="49">
        <v>481</v>
      </c>
      <c r="F151" s="49">
        <v>330</v>
      </c>
      <c r="G151" s="49">
        <v>266</v>
      </c>
      <c r="H151" s="49">
        <v>132</v>
      </c>
      <c r="I151" s="49">
        <v>168</v>
      </c>
      <c r="J151" s="49">
        <v>122</v>
      </c>
      <c r="K151" s="49">
        <v>91</v>
      </c>
      <c r="L151" s="50"/>
      <c r="M151" s="51"/>
    </row>
    <row r="152" spans="1:13" x14ac:dyDescent="0.35">
      <c r="A152" s="15">
        <f>A10</f>
        <v>2011</v>
      </c>
      <c r="B152" s="49">
        <v>216</v>
      </c>
      <c r="C152" s="49">
        <v>303</v>
      </c>
      <c r="D152" s="49">
        <v>356</v>
      </c>
      <c r="E152" s="49">
        <v>450</v>
      </c>
      <c r="F152" s="49">
        <v>502</v>
      </c>
      <c r="G152" s="49">
        <v>539</v>
      </c>
      <c r="H152" s="49">
        <v>553</v>
      </c>
      <c r="I152" s="49">
        <v>571</v>
      </c>
      <c r="J152" s="49">
        <v>586</v>
      </c>
      <c r="K152" s="49">
        <v>594</v>
      </c>
      <c r="L152" s="50"/>
      <c r="M152" s="51"/>
    </row>
    <row r="153" spans="1:13" x14ac:dyDescent="0.35">
      <c r="A153" s="15">
        <f t="shared" ref="A153:A161" si="25">A11</f>
        <v>2012</v>
      </c>
      <c r="B153" s="49" t="s">
        <v>14</v>
      </c>
      <c r="C153" s="49">
        <v>315</v>
      </c>
      <c r="D153" s="49">
        <v>395</v>
      </c>
      <c r="E153" s="49">
        <v>455</v>
      </c>
      <c r="F153" s="49">
        <v>498</v>
      </c>
      <c r="G153" s="49">
        <v>537</v>
      </c>
      <c r="H153" s="49">
        <v>555</v>
      </c>
      <c r="I153" s="49">
        <v>579</v>
      </c>
      <c r="J153" s="49">
        <v>586</v>
      </c>
      <c r="K153" s="49">
        <v>594</v>
      </c>
      <c r="L153" s="50"/>
      <c r="M153" s="51"/>
    </row>
    <row r="154" spans="1:13" x14ac:dyDescent="0.35">
      <c r="A154" s="15">
        <f t="shared" si="25"/>
        <v>2013</v>
      </c>
      <c r="B154" s="49" t="s">
        <v>14</v>
      </c>
      <c r="C154" s="49" t="s">
        <v>14</v>
      </c>
      <c r="D154" s="49">
        <v>393</v>
      </c>
      <c r="E154" s="49">
        <v>474</v>
      </c>
      <c r="F154" s="49">
        <v>535</v>
      </c>
      <c r="G154" s="49">
        <v>568</v>
      </c>
      <c r="H154" s="49">
        <v>589</v>
      </c>
      <c r="I154" s="49">
        <v>613</v>
      </c>
      <c r="J154" s="49">
        <v>625</v>
      </c>
      <c r="K154" s="49">
        <v>635</v>
      </c>
      <c r="L154" s="50"/>
      <c r="M154" s="51"/>
    </row>
    <row r="155" spans="1:13" x14ac:dyDescent="0.35">
      <c r="A155" s="15">
        <f t="shared" si="25"/>
        <v>2014</v>
      </c>
      <c r="B155" s="49" t="s">
        <v>14</v>
      </c>
      <c r="C155" s="49" t="s">
        <v>14</v>
      </c>
      <c r="D155" s="49" t="s">
        <v>14</v>
      </c>
      <c r="E155" s="49">
        <v>417</v>
      </c>
      <c r="F155" s="49">
        <v>505</v>
      </c>
      <c r="G155" s="49">
        <v>551</v>
      </c>
      <c r="H155" s="49">
        <v>577</v>
      </c>
      <c r="I155" s="49">
        <v>607</v>
      </c>
      <c r="J155" s="49">
        <v>628</v>
      </c>
      <c r="K155" s="49">
        <v>635</v>
      </c>
      <c r="L155" s="50"/>
      <c r="M155" s="51"/>
    </row>
    <row r="156" spans="1:13" x14ac:dyDescent="0.35">
      <c r="A156" s="15">
        <f t="shared" si="25"/>
        <v>2015</v>
      </c>
      <c r="B156" s="49" t="s">
        <v>14</v>
      </c>
      <c r="C156" s="49" t="s">
        <v>14</v>
      </c>
      <c r="D156" s="49" t="s">
        <v>14</v>
      </c>
      <c r="E156" s="49" t="s">
        <v>14</v>
      </c>
      <c r="F156" s="49">
        <v>98</v>
      </c>
      <c r="G156" s="49">
        <v>161</v>
      </c>
      <c r="H156" s="49">
        <v>202</v>
      </c>
      <c r="I156" s="49">
        <v>252</v>
      </c>
      <c r="J156" s="49">
        <v>274</v>
      </c>
      <c r="K156" s="49">
        <v>285</v>
      </c>
      <c r="L156" s="50"/>
      <c r="M156" s="51"/>
    </row>
    <row r="157" spans="1:13" x14ac:dyDescent="0.35">
      <c r="A157" s="15">
        <f t="shared" si="25"/>
        <v>2016</v>
      </c>
      <c r="B157" s="49" t="s">
        <v>14</v>
      </c>
      <c r="C157" s="49" t="s">
        <v>14</v>
      </c>
      <c r="D157" s="49" t="s">
        <v>14</v>
      </c>
      <c r="E157" s="49" t="s">
        <v>14</v>
      </c>
      <c r="F157" s="49" t="s">
        <v>14</v>
      </c>
      <c r="G157" s="49">
        <v>130</v>
      </c>
      <c r="H157" s="49">
        <v>197</v>
      </c>
      <c r="I157" s="49">
        <v>256</v>
      </c>
      <c r="J157" s="49">
        <v>298</v>
      </c>
      <c r="K157" s="49">
        <v>316</v>
      </c>
      <c r="L157" s="6"/>
      <c r="M157" s="6"/>
    </row>
    <row r="158" spans="1:13" ht="16" x14ac:dyDescent="0.5">
      <c r="A158" s="15">
        <f t="shared" si="25"/>
        <v>2017</v>
      </c>
      <c r="B158" s="49" t="s">
        <v>14</v>
      </c>
      <c r="C158" s="49" t="s">
        <v>14</v>
      </c>
      <c r="D158" s="49" t="s">
        <v>14</v>
      </c>
      <c r="E158" s="49" t="s">
        <v>14</v>
      </c>
      <c r="F158" s="49" t="s">
        <v>14</v>
      </c>
      <c r="G158" s="49" t="s">
        <v>14</v>
      </c>
      <c r="H158" s="49">
        <v>912</v>
      </c>
      <c r="I158" s="49">
        <v>1058</v>
      </c>
      <c r="J158" s="49">
        <v>1119</v>
      </c>
      <c r="K158" s="49">
        <v>1156</v>
      </c>
      <c r="L158" s="52"/>
      <c r="M158" s="6"/>
    </row>
    <row r="159" spans="1:13" x14ac:dyDescent="0.35">
      <c r="A159" s="15">
        <f t="shared" si="25"/>
        <v>2018</v>
      </c>
      <c r="B159" s="49" t="s">
        <v>14</v>
      </c>
      <c r="C159" s="49" t="s">
        <v>14</v>
      </c>
      <c r="D159" s="49" t="s">
        <v>14</v>
      </c>
      <c r="E159" s="49" t="s">
        <v>14</v>
      </c>
      <c r="F159" s="49" t="s">
        <v>14</v>
      </c>
      <c r="G159" s="49" t="s">
        <v>14</v>
      </c>
      <c r="H159" s="49" t="s">
        <v>14</v>
      </c>
      <c r="I159" s="49">
        <v>938</v>
      </c>
      <c r="J159" s="49">
        <v>1171</v>
      </c>
      <c r="K159" s="49">
        <v>1220</v>
      </c>
      <c r="L159" s="54"/>
      <c r="M159" s="6"/>
    </row>
    <row r="160" spans="1:13" x14ac:dyDescent="0.35">
      <c r="A160" s="15">
        <f t="shared" si="25"/>
        <v>2019</v>
      </c>
      <c r="B160" s="49" t="s">
        <v>14</v>
      </c>
      <c r="C160" s="49" t="s">
        <v>14</v>
      </c>
      <c r="D160" s="49" t="s">
        <v>14</v>
      </c>
      <c r="E160" s="49" t="s">
        <v>14</v>
      </c>
      <c r="F160" s="49" t="s">
        <v>14</v>
      </c>
      <c r="G160" s="49" t="s">
        <v>14</v>
      </c>
      <c r="H160" s="49" t="s">
        <v>14</v>
      </c>
      <c r="I160" s="49" t="s">
        <v>14</v>
      </c>
      <c r="J160" s="49">
        <v>1228</v>
      </c>
      <c r="K160" s="49">
        <v>1438</v>
      </c>
      <c r="L160" s="54"/>
      <c r="M160" s="6"/>
    </row>
    <row r="161" spans="1:13" ht="15" thickBot="1" x14ac:dyDescent="0.4">
      <c r="A161" s="15">
        <f t="shared" si="25"/>
        <v>2020</v>
      </c>
      <c r="B161" s="53" t="s">
        <v>14</v>
      </c>
      <c r="C161" s="53" t="s">
        <v>14</v>
      </c>
      <c r="D161" s="53" t="s">
        <v>14</v>
      </c>
      <c r="E161" s="53" t="s">
        <v>14</v>
      </c>
      <c r="F161" s="53" t="s">
        <v>14</v>
      </c>
      <c r="G161" s="53" t="s">
        <v>14</v>
      </c>
      <c r="H161" s="53" t="s">
        <v>14</v>
      </c>
      <c r="I161" s="53" t="s">
        <v>14</v>
      </c>
      <c r="J161" s="53" t="s">
        <v>14</v>
      </c>
      <c r="K161" s="49">
        <v>2311</v>
      </c>
      <c r="L161" s="54"/>
      <c r="M161" s="6"/>
    </row>
    <row r="162" spans="1:13" ht="16" x14ac:dyDescent="0.5">
      <c r="A162" s="59"/>
      <c r="B162" s="60"/>
      <c r="C162" s="60"/>
      <c r="D162" s="60"/>
      <c r="E162" s="60"/>
      <c r="F162" s="60"/>
      <c r="G162" s="60"/>
      <c r="H162" s="61"/>
      <c r="I162" s="61"/>
      <c r="J162" s="61"/>
      <c r="K162" s="54"/>
      <c r="L162" s="54"/>
      <c r="M162" s="6"/>
    </row>
    <row r="163" spans="1:13" ht="16" x14ac:dyDescent="0.5">
      <c r="A163" s="59"/>
      <c r="B163" s="60"/>
      <c r="C163" s="60"/>
      <c r="D163" s="60"/>
      <c r="E163" s="60"/>
      <c r="F163" s="60"/>
      <c r="G163" s="61"/>
      <c r="H163" s="61"/>
      <c r="I163" s="61"/>
      <c r="J163" s="61"/>
      <c r="K163" s="54"/>
      <c r="L163" s="54"/>
      <c r="M163" s="6"/>
    </row>
    <row r="164" spans="1:13" ht="15.5" x14ac:dyDescent="0.35">
      <c r="A164" s="43" t="s">
        <v>51</v>
      </c>
      <c r="B164" s="44"/>
      <c r="C164" s="44"/>
      <c r="D164" s="44"/>
      <c r="E164" s="44"/>
      <c r="F164" s="44"/>
      <c r="G164" s="44"/>
      <c r="H164" s="44"/>
      <c r="I164" s="44"/>
      <c r="J164" s="44"/>
      <c r="K164" s="44"/>
      <c r="L164" s="44"/>
      <c r="M164" s="6"/>
    </row>
    <row r="165" spans="1:13" ht="16" thickBot="1" x14ac:dyDescent="0.4">
      <c r="A165" s="43" t="s">
        <v>44</v>
      </c>
      <c r="B165" s="44"/>
      <c r="C165" s="44"/>
      <c r="D165" s="44"/>
      <c r="E165" s="44"/>
      <c r="F165" s="44"/>
      <c r="G165" s="44"/>
      <c r="H165" s="44"/>
      <c r="I165" s="44"/>
      <c r="J165" s="44"/>
      <c r="K165" s="44"/>
      <c r="L165" s="44"/>
      <c r="M165" s="6"/>
    </row>
    <row r="166" spans="1:13" ht="15" thickBot="1" x14ac:dyDescent="0.4">
      <c r="A166" s="76" t="s">
        <v>45</v>
      </c>
      <c r="B166" s="45" t="s">
        <v>52</v>
      </c>
      <c r="C166" s="46"/>
      <c r="D166" s="46"/>
      <c r="E166" s="46"/>
      <c r="F166" s="46"/>
      <c r="G166" s="46"/>
      <c r="H166" s="46"/>
      <c r="I166" s="46"/>
      <c r="J166" s="46"/>
      <c r="K166" s="47"/>
      <c r="L166" s="48">
        <v>11</v>
      </c>
      <c r="M166" s="6"/>
    </row>
    <row r="167" spans="1:13" x14ac:dyDescent="0.35">
      <c r="A167" s="77"/>
      <c r="B167" s="48">
        <v>1</v>
      </c>
      <c r="C167" s="48">
        <v>2</v>
      </c>
      <c r="D167" s="48">
        <v>3</v>
      </c>
      <c r="E167" s="48">
        <v>4</v>
      </c>
      <c r="F167" s="48">
        <v>5</v>
      </c>
      <c r="G167" s="48">
        <v>6</v>
      </c>
      <c r="H167" s="48">
        <v>7</v>
      </c>
      <c r="I167" s="48">
        <v>8</v>
      </c>
      <c r="J167" s="48">
        <v>9</v>
      </c>
      <c r="K167" s="48">
        <v>10</v>
      </c>
      <c r="L167" s="77" t="s">
        <v>53</v>
      </c>
      <c r="M167" s="6"/>
    </row>
    <row r="168" spans="1:13" ht="15" thickBot="1" x14ac:dyDescent="0.4">
      <c r="A168" s="78"/>
      <c r="B168" s="28">
        <f>A170</f>
        <v>2011</v>
      </c>
      <c r="C168" s="28">
        <f>B168+1</f>
        <v>2012</v>
      </c>
      <c r="D168" s="28">
        <f t="shared" ref="D168:K168" si="26">C168+1</f>
        <v>2013</v>
      </c>
      <c r="E168" s="28">
        <f t="shared" si="26"/>
        <v>2014</v>
      </c>
      <c r="F168" s="28">
        <f t="shared" si="26"/>
        <v>2015</v>
      </c>
      <c r="G168" s="28">
        <f t="shared" si="26"/>
        <v>2016</v>
      </c>
      <c r="H168" s="28">
        <f t="shared" si="26"/>
        <v>2017</v>
      </c>
      <c r="I168" s="28">
        <f t="shared" si="26"/>
        <v>2018</v>
      </c>
      <c r="J168" s="28">
        <f t="shared" si="26"/>
        <v>2019</v>
      </c>
      <c r="K168" s="28">
        <f t="shared" si="26"/>
        <v>2020</v>
      </c>
      <c r="L168" s="78"/>
      <c r="M168" s="6"/>
    </row>
    <row r="169" spans="1:13" x14ac:dyDescent="0.35">
      <c r="A169" s="62" t="s">
        <v>54</v>
      </c>
      <c r="B169" s="49">
        <v>0</v>
      </c>
      <c r="C169" s="49">
        <v>-1557956.6768400006</v>
      </c>
      <c r="D169" s="49">
        <v>217.06250999999045</v>
      </c>
      <c r="E169" s="49">
        <v>-6075.6369099998474</v>
      </c>
      <c r="F169" s="49">
        <v>-2.5382400000095369</v>
      </c>
      <c r="G169" s="49">
        <v>2.5379500000476836</v>
      </c>
      <c r="H169" s="49">
        <v>-74.584000000000003</v>
      </c>
      <c r="I169" s="49">
        <v>-80.504999999999995</v>
      </c>
      <c r="J169" s="49">
        <v>380.62599999999998</v>
      </c>
      <c r="K169" s="49">
        <v>226.91312000012397</v>
      </c>
      <c r="L169" s="63">
        <f>K169</f>
        <v>226.91312000012397</v>
      </c>
      <c r="M169" s="6"/>
    </row>
    <row r="170" spans="1:13" x14ac:dyDescent="0.35">
      <c r="A170" s="64">
        <f>A10</f>
        <v>2011</v>
      </c>
      <c r="B170" s="49">
        <v>222963.63206</v>
      </c>
      <c r="C170" s="49">
        <v>123607.05717</v>
      </c>
      <c r="D170" s="49">
        <v>124452.18893</v>
      </c>
      <c r="E170" s="49">
        <v>124451.79889000001</v>
      </c>
      <c r="F170" s="49">
        <v>124451.79893</v>
      </c>
      <c r="G170" s="49">
        <v>124451.79893</v>
      </c>
      <c r="H170" s="49">
        <v>124451.79893</v>
      </c>
      <c r="I170" s="49">
        <v>124451.79893</v>
      </c>
      <c r="J170" s="49">
        <v>124479.79893</v>
      </c>
      <c r="K170" s="49">
        <v>124479.79889000001</v>
      </c>
      <c r="L170" s="63">
        <f t="shared" ref="L170:L177" si="27">K170-J170</f>
        <v>-3.9999998989515007E-5</v>
      </c>
      <c r="M170" s="6"/>
    </row>
    <row r="171" spans="1:13" x14ac:dyDescent="0.35">
      <c r="A171" s="64">
        <f t="shared" ref="A171:A179" si="28">A11</f>
        <v>2012</v>
      </c>
      <c r="B171" s="49" t="s">
        <v>14</v>
      </c>
      <c r="C171" s="49">
        <v>111895.78045999999</v>
      </c>
      <c r="D171" s="49">
        <v>112210.56444</v>
      </c>
      <c r="E171" s="49">
        <v>112155.20434</v>
      </c>
      <c r="F171" s="49">
        <v>112275.40779000001</v>
      </c>
      <c r="G171" s="49">
        <v>112275.40779000001</v>
      </c>
      <c r="H171" s="49">
        <v>112272.68922</v>
      </c>
      <c r="I171" s="49">
        <v>112272.68922</v>
      </c>
      <c r="J171" s="49">
        <v>112283.68922</v>
      </c>
      <c r="K171" s="49">
        <v>112283.68919</v>
      </c>
      <c r="L171" s="63">
        <f t="shared" si="27"/>
        <v>-2.9999995604157448E-5</v>
      </c>
      <c r="M171" s="6"/>
    </row>
    <row r="172" spans="1:13" x14ac:dyDescent="0.35">
      <c r="A172" s="64">
        <f t="shared" si="28"/>
        <v>2013</v>
      </c>
      <c r="B172" s="49" t="s">
        <v>14</v>
      </c>
      <c r="C172" s="49" t="s">
        <v>14</v>
      </c>
      <c r="D172" s="49">
        <v>116612.32467</v>
      </c>
      <c r="E172" s="49">
        <v>117819.04029</v>
      </c>
      <c r="F172" s="49">
        <v>117808.5042</v>
      </c>
      <c r="G172" s="49">
        <v>117866.83038</v>
      </c>
      <c r="H172" s="49">
        <v>117865.91416</v>
      </c>
      <c r="I172" s="49">
        <v>117865.91416</v>
      </c>
      <c r="J172" s="49">
        <v>117870.91416</v>
      </c>
      <c r="K172" s="49">
        <v>117870.91413999999</v>
      </c>
      <c r="L172" s="63">
        <f t="shared" si="27"/>
        <v>-2.0000006770715117E-5</v>
      </c>
      <c r="M172" s="6"/>
    </row>
    <row r="173" spans="1:13" x14ac:dyDescent="0.35">
      <c r="A173" s="64">
        <f t="shared" si="28"/>
        <v>2014</v>
      </c>
      <c r="B173" s="49" t="s">
        <v>14</v>
      </c>
      <c r="C173" s="49" t="s">
        <v>14</v>
      </c>
      <c r="D173" s="49" t="s">
        <v>14</v>
      </c>
      <c r="E173" s="49">
        <v>138943.90388999999</v>
      </c>
      <c r="F173" s="49">
        <v>140168.80108</v>
      </c>
      <c r="G173" s="49">
        <v>140269.66058000003</v>
      </c>
      <c r="H173" s="49">
        <v>140453.19157</v>
      </c>
      <c r="I173" s="49">
        <v>140450.35712</v>
      </c>
      <c r="J173" s="49">
        <v>140451.85712</v>
      </c>
      <c r="K173" s="49">
        <v>140451.85709999999</v>
      </c>
      <c r="L173" s="63">
        <f t="shared" si="27"/>
        <v>-2.0000006770715117E-5</v>
      </c>
      <c r="M173" s="6"/>
    </row>
    <row r="174" spans="1:13" x14ac:dyDescent="0.35">
      <c r="A174" s="64">
        <f t="shared" si="28"/>
        <v>2015</v>
      </c>
      <c r="B174" s="49" t="s">
        <v>14</v>
      </c>
      <c r="C174" s="49" t="s">
        <v>14</v>
      </c>
      <c r="D174" s="49" t="s">
        <v>14</v>
      </c>
      <c r="E174" s="49" t="s">
        <v>14</v>
      </c>
      <c r="F174" s="49">
        <v>145562.06565</v>
      </c>
      <c r="G174" s="49">
        <v>145748.96433000002</v>
      </c>
      <c r="H174" s="49">
        <v>145616.77203999998</v>
      </c>
      <c r="I174" s="49">
        <v>145318.41413999998</v>
      </c>
      <c r="J174" s="49">
        <v>145319.91413999998</v>
      </c>
      <c r="K174" s="49">
        <v>145319.91409999999</v>
      </c>
      <c r="L174" s="63">
        <f t="shared" si="27"/>
        <v>-3.9999984437599778E-5</v>
      </c>
      <c r="M174" s="6"/>
    </row>
    <row r="175" spans="1:13" x14ac:dyDescent="0.35">
      <c r="A175" s="64">
        <f t="shared" si="28"/>
        <v>2016</v>
      </c>
      <c r="B175" s="49" t="s">
        <v>14</v>
      </c>
      <c r="C175" s="49" t="s">
        <v>14</v>
      </c>
      <c r="D175" s="49" t="s">
        <v>14</v>
      </c>
      <c r="E175" s="49" t="s">
        <v>14</v>
      </c>
      <c r="F175" s="49" t="s">
        <v>14</v>
      </c>
      <c r="G175" s="49">
        <v>150719.41533000002</v>
      </c>
      <c r="H175" s="49">
        <v>151872.19205000001</v>
      </c>
      <c r="I175" s="49">
        <v>152281.63888999997</v>
      </c>
      <c r="J175" s="49">
        <v>152265.88358000002</v>
      </c>
      <c r="K175" s="49">
        <v>152265.8836</v>
      </c>
      <c r="L175" s="63">
        <f t="shared" si="27"/>
        <v>1.9999977666884661E-5</v>
      </c>
      <c r="M175" s="6"/>
    </row>
    <row r="176" spans="1:13" x14ac:dyDescent="0.35">
      <c r="A176" s="64">
        <f t="shared" si="28"/>
        <v>2017</v>
      </c>
      <c r="B176" s="49" t="s">
        <v>14</v>
      </c>
      <c r="C176" s="49" t="s">
        <v>14</v>
      </c>
      <c r="D176" s="49" t="s">
        <v>14</v>
      </c>
      <c r="E176" s="49" t="s">
        <v>14</v>
      </c>
      <c r="F176" s="49" t="s">
        <v>14</v>
      </c>
      <c r="G176" s="49" t="s">
        <v>14</v>
      </c>
      <c r="H176" s="49">
        <v>165899.46802</v>
      </c>
      <c r="I176" s="49">
        <v>168538.82538999998</v>
      </c>
      <c r="J176" s="49">
        <v>168138.27846999999</v>
      </c>
      <c r="K176" s="49">
        <v>168099.86416999999</v>
      </c>
      <c r="L176" s="63">
        <f t="shared" si="27"/>
        <v>-38.414300000004005</v>
      </c>
      <c r="M176" s="6"/>
    </row>
    <row r="177" spans="1:13" x14ac:dyDescent="0.35">
      <c r="A177" s="64">
        <f t="shared" si="28"/>
        <v>2018</v>
      </c>
      <c r="B177" s="49" t="s">
        <v>14</v>
      </c>
      <c r="C177" s="49" t="s">
        <v>14</v>
      </c>
      <c r="D177" s="49" t="s">
        <v>14</v>
      </c>
      <c r="E177" s="49" t="s">
        <v>14</v>
      </c>
      <c r="F177" s="49" t="s">
        <v>14</v>
      </c>
      <c r="G177" s="49" t="s">
        <v>14</v>
      </c>
      <c r="H177" s="49" t="s">
        <v>14</v>
      </c>
      <c r="I177" s="49">
        <v>174062.42743000001</v>
      </c>
      <c r="J177" s="49">
        <v>175163.48212</v>
      </c>
      <c r="K177" s="49">
        <v>175069.44769999999</v>
      </c>
      <c r="L177" s="63">
        <f t="shared" si="27"/>
        <v>-94.034420000010869</v>
      </c>
      <c r="M177" s="6"/>
    </row>
    <row r="178" spans="1:13" x14ac:dyDescent="0.35">
      <c r="A178" s="64">
        <f t="shared" si="28"/>
        <v>2019</v>
      </c>
      <c r="B178" s="49" t="s">
        <v>14</v>
      </c>
      <c r="C178" s="49" t="s">
        <v>14</v>
      </c>
      <c r="D178" s="49" t="s">
        <v>14</v>
      </c>
      <c r="E178" s="49" t="s">
        <v>14</v>
      </c>
      <c r="F178" s="49" t="s">
        <v>14</v>
      </c>
      <c r="G178" s="49" t="s">
        <v>14</v>
      </c>
      <c r="H178" s="49" t="s">
        <v>14</v>
      </c>
      <c r="I178" s="49" t="s">
        <v>14</v>
      </c>
      <c r="J178" s="49">
        <v>177570.18693999999</v>
      </c>
      <c r="K178" s="49">
        <v>178374.97377000001</v>
      </c>
      <c r="L178" s="63">
        <f>K178-J178</f>
        <v>804.78683000002638</v>
      </c>
      <c r="M178" s="6"/>
    </row>
    <row r="179" spans="1:13" x14ac:dyDescent="0.35">
      <c r="A179" s="64">
        <f t="shared" si="28"/>
        <v>2020</v>
      </c>
      <c r="B179" s="49" t="s">
        <v>14</v>
      </c>
      <c r="C179" s="49" t="s">
        <v>14</v>
      </c>
      <c r="D179" s="49" t="s">
        <v>14</v>
      </c>
      <c r="E179" s="49" t="s">
        <v>14</v>
      </c>
      <c r="F179" s="49" t="s">
        <v>14</v>
      </c>
      <c r="G179" s="49" t="s">
        <v>14</v>
      </c>
      <c r="H179" s="49" t="s">
        <v>14</v>
      </c>
      <c r="I179" s="49" t="s">
        <v>14</v>
      </c>
      <c r="J179" s="49" t="s">
        <v>14</v>
      </c>
      <c r="K179" s="49">
        <v>195378.78231000001</v>
      </c>
      <c r="L179" s="63">
        <f>K179</f>
        <v>195378.78231000001</v>
      </c>
      <c r="M179" s="6"/>
    </row>
    <row r="180" spans="1:13" x14ac:dyDescent="0.35">
      <c r="A180" s="65" t="s">
        <v>13</v>
      </c>
      <c r="B180" s="49" t="s">
        <v>14</v>
      </c>
      <c r="C180" s="49" t="s">
        <v>14</v>
      </c>
      <c r="D180" s="49" t="s">
        <v>14</v>
      </c>
      <c r="E180" s="49" t="s">
        <v>14</v>
      </c>
      <c r="F180" s="49" t="s">
        <v>14</v>
      </c>
      <c r="G180" s="49" t="s">
        <v>14</v>
      </c>
      <c r="H180" s="49" t="s">
        <v>14</v>
      </c>
      <c r="I180" s="49" t="s">
        <v>14</v>
      </c>
      <c r="J180" s="49" t="s">
        <v>14</v>
      </c>
      <c r="K180" s="49" t="s">
        <v>14</v>
      </c>
      <c r="L180" s="63">
        <f>SUM(L169:L179)</f>
        <v>196278.03341000012</v>
      </c>
      <c r="M180" s="6"/>
    </row>
    <row r="181" spans="1:13" x14ac:dyDescent="0.35">
      <c r="A181" s="66" t="s">
        <v>55</v>
      </c>
      <c r="B181" s="67"/>
      <c r="C181" s="67"/>
      <c r="D181" s="67"/>
      <c r="E181" s="67"/>
      <c r="F181" s="67"/>
      <c r="G181" s="67"/>
      <c r="H181" s="67"/>
      <c r="I181" s="67"/>
      <c r="J181" s="67"/>
      <c r="K181" s="68"/>
      <c r="L181" s="69"/>
      <c r="M181" s="6"/>
    </row>
    <row r="182" spans="1:13" x14ac:dyDescent="0.35">
      <c r="A182" s="66" t="s">
        <v>56</v>
      </c>
      <c r="B182" s="67"/>
      <c r="C182" s="67"/>
      <c r="D182" s="67"/>
      <c r="E182" s="67"/>
      <c r="F182" s="67"/>
      <c r="G182" s="67"/>
      <c r="H182" s="67"/>
      <c r="I182" s="67"/>
      <c r="J182" s="67"/>
      <c r="K182" s="67"/>
      <c r="L182" s="67"/>
      <c r="M182" s="6"/>
    </row>
    <row r="183" spans="1:13" ht="15" thickBot="1" x14ac:dyDescent="0.4">
      <c r="A183" s="70" t="s">
        <v>57</v>
      </c>
      <c r="B183" s="71">
        <f>$B10</f>
        <v>124648.72683</v>
      </c>
      <c r="C183" s="71">
        <f>$B11</f>
        <v>112458.57477000001</v>
      </c>
      <c r="D183" s="71">
        <f>$B12</f>
        <v>118332.86769000001</v>
      </c>
      <c r="E183" s="71">
        <f>$B13</f>
        <v>139434.26382999998</v>
      </c>
      <c r="F183" s="71">
        <f>$B14</f>
        <v>145562.06565</v>
      </c>
      <c r="G183" s="71">
        <f>$B15</f>
        <v>151065.49968999959</v>
      </c>
      <c r="H183" s="71">
        <f>$B16</f>
        <v>167025.36465000059</v>
      </c>
      <c r="I183" s="71">
        <f>$B17</f>
        <v>176654.95028999902</v>
      </c>
      <c r="J183" s="71">
        <f>$B18</f>
        <v>178682.56540000002</v>
      </c>
      <c r="K183" s="71">
        <f>$B19</f>
        <v>196278.03341000009</v>
      </c>
      <c r="L183" s="72" t="s">
        <v>14</v>
      </c>
      <c r="M183" s="6"/>
    </row>
    <row r="184" spans="1:13" x14ac:dyDescent="0.35">
      <c r="A184" s="55"/>
      <c r="B184" s="55"/>
      <c r="C184" s="55"/>
      <c r="D184" s="55"/>
      <c r="E184" s="55"/>
      <c r="F184" s="55"/>
      <c r="G184" s="55"/>
      <c r="H184" s="55"/>
      <c r="I184" s="55"/>
      <c r="J184" s="56"/>
      <c r="K184" s="56"/>
      <c r="L184" s="55"/>
      <c r="M184" s="6"/>
    </row>
    <row r="185" spans="1:13" ht="16" thickBot="1" x14ac:dyDescent="0.4">
      <c r="A185" s="43" t="s">
        <v>47</v>
      </c>
      <c r="B185" s="44"/>
      <c r="C185" s="44"/>
      <c r="D185" s="44"/>
      <c r="E185" s="44"/>
      <c r="F185" s="44"/>
      <c r="G185" s="44"/>
      <c r="H185" s="44"/>
      <c r="I185" s="44"/>
      <c r="J185" s="44"/>
      <c r="K185" s="44"/>
      <c r="L185" s="44"/>
      <c r="M185" s="6"/>
    </row>
    <row r="186" spans="1:13" ht="15" thickBot="1" x14ac:dyDescent="0.4">
      <c r="A186" s="76" t="s">
        <v>45</v>
      </c>
      <c r="B186" s="45" t="s">
        <v>58</v>
      </c>
      <c r="C186" s="46"/>
      <c r="D186" s="46"/>
      <c r="E186" s="46"/>
      <c r="F186" s="46"/>
      <c r="G186" s="46"/>
      <c r="H186" s="46"/>
      <c r="I186" s="46"/>
      <c r="J186" s="46"/>
      <c r="K186" s="47"/>
      <c r="L186" s="48">
        <v>11</v>
      </c>
      <c r="M186" s="6"/>
    </row>
    <row r="187" spans="1:13" x14ac:dyDescent="0.35">
      <c r="A187" s="77"/>
      <c r="B187" s="48">
        <v>1</v>
      </c>
      <c r="C187" s="48">
        <v>2</v>
      </c>
      <c r="D187" s="48">
        <v>3</v>
      </c>
      <c r="E187" s="48">
        <v>4</v>
      </c>
      <c r="F187" s="48">
        <v>5</v>
      </c>
      <c r="G187" s="48">
        <v>6</v>
      </c>
      <c r="H187" s="48">
        <v>7</v>
      </c>
      <c r="I187" s="48">
        <v>8</v>
      </c>
      <c r="J187" s="48">
        <v>9</v>
      </c>
      <c r="K187" s="48">
        <v>10</v>
      </c>
      <c r="L187" s="77" t="s">
        <v>53</v>
      </c>
      <c r="M187" s="6"/>
    </row>
    <row r="188" spans="1:13" ht="15" thickBot="1" x14ac:dyDescent="0.4">
      <c r="A188" s="78"/>
      <c r="B188" s="28">
        <f>A190</f>
        <v>2011</v>
      </c>
      <c r="C188" s="28">
        <f>B188+1</f>
        <v>2012</v>
      </c>
      <c r="D188" s="28">
        <f t="shared" ref="D188:K188" si="29">C188+1</f>
        <v>2013</v>
      </c>
      <c r="E188" s="28">
        <f t="shared" si="29"/>
        <v>2014</v>
      </c>
      <c r="F188" s="28">
        <f t="shared" si="29"/>
        <v>2015</v>
      </c>
      <c r="G188" s="28">
        <f t="shared" si="29"/>
        <v>2016</v>
      </c>
      <c r="H188" s="28">
        <f t="shared" si="29"/>
        <v>2017</v>
      </c>
      <c r="I188" s="28">
        <f t="shared" si="29"/>
        <v>2018</v>
      </c>
      <c r="J188" s="28">
        <f t="shared" si="29"/>
        <v>2019</v>
      </c>
      <c r="K188" s="28">
        <f t="shared" si="29"/>
        <v>2020</v>
      </c>
      <c r="L188" s="78"/>
    </row>
    <row r="189" spans="1:13" x14ac:dyDescent="0.35">
      <c r="A189" s="62" t="s">
        <v>54</v>
      </c>
      <c r="B189" s="49">
        <v>0</v>
      </c>
      <c r="C189" s="49">
        <v>-1475089.2151799998</v>
      </c>
      <c r="D189" s="49">
        <v>9.4473500000238424</v>
      </c>
      <c r="E189" s="49">
        <v>-156.01176000000535</v>
      </c>
      <c r="F189" s="49">
        <v>41.854999999999997</v>
      </c>
      <c r="G189" s="49">
        <v>-41.854999999999997</v>
      </c>
      <c r="H189" s="49">
        <v>-74.584069999992849</v>
      </c>
      <c r="I189" s="49">
        <v>-122.60694000001251</v>
      </c>
      <c r="J189" s="49">
        <v>660.52851000000533</v>
      </c>
      <c r="K189" s="49">
        <v>-277.03699999999998</v>
      </c>
      <c r="L189" s="63">
        <f>K189</f>
        <v>-277.03699999999998</v>
      </c>
    </row>
    <row r="190" spans="1:13" x14ac:dyDescent="0.35">
      <c r="A190" s="64">
        <f>A10</f>
        <v>2011</v>
      </c>
      <c r="B190" s="49">
        <v>111785.49</v>
      </c>
      <c r="C190" s="49">
        <v>11519.08914</v>
      </c>
      <c r="D190" s="49">
        <v>11564.88803</v>
      </c>
      <c r="E190" s="49">
        <v>11564.867759999999</v>
      </c>
      <c r="F190" s="49">
        <v>11564.867759999999</v>
      </c>
      <c r="G190" s="49">
        <v>11564.867759999999</v>
      </c>
      <c r="H190" s="49">
        <v>11564.867759999999</v>
      </c>
      <c r="I190" s="49">
        <v>11564.867759999999</v>
      </c>
      <c r="J190" s="49">
        <v>11564.867759999999</v>
      </c>
      <c r="K190" s="49">
        <v>11564.867759999999</v>
      </c>
      <c r="L190" s="63">
        <f t="shared" ref="L190:L197" si="30">K190-J190</f>
        <v>0</v>
      </c>
    </row>
    <row r="191" spans="1:13" x14ac:dyDescent="0.35">
      <c r="A191" s="64">
        <f t="shared" ref="A191:A199" si="31">A11</f>
        <v>2012</v>
      </c>
      <c r="B191" s="49" t="s">
        <v>14</v>
      </c>
      <c r="C191" s="49">
        <v>12502.589529999999</v>
      </c>
      <c r="D191" s="49">
        <v>12520.71912</v>
      </c>
      <c r="E191" s="49">
        <v>12517.76534</v>
      </c>
      <c r="F191" s="49">
        <v>12524.178890000001</v>
      </c>
      <c r="G191" s="49">
        <v>12524.178890000001</v>
      </c>
      <c r="H191" s="49">
        <v>12524.033609999999</v>
      </c>
      <c r="I191" s="49">
        <v>12524.033609999999</v>
      </c>
      <c r="J191" s="49">
        <v>12524.033609999999</v>
      </c>
      <c r="K191" s="49">
        <v>12524.033609999999</v>
      </c>
      <c r="L191" s="63">
        <f t="shared" si="30"/>
        <v>0</v>
      </c>
    </row>
    <row r="192" spans="1:13" x14ac:dyDescent="0.35">
      <c r="A192" s="64">
        <f t="shared" si="31"/>
        <v>2013</v>
      </c>
      <c r="B192" s="49" t="s">
        <v>14</v>
      </c>
      <c r="C192" s="49" t="s">
        <v>14</v>
      </c>
      <c r="D192" s="49">
        <v>15459.5663</v>
      </c>
      <c r="E192" s="49">
        <v>15564.688470000001</v>
      </c>
      <c r="F192" s="49">
        <v>15522.28188</v>
      </c>
      <c r="G192" s="49">
        <v>15525.33793</v>
      </c>
      <c r="H192" s="49">
        <v>15525.289929999999</v>
      </c>
      <c r="I192" s="49">
        <v>15525.289929999999</v>
      </c>
      <c r="J192" s="49">
        <v>15525.289929999999</v>
      </c>
      <c r="K192" s="49">
        <v>15525.289929999999</v>
      </c>
      <c r="L192" s="63">
        <f t="shared" si="30"/>
        <v>0</v>
      </c>
    </row>
    <row r="193" spans="1:12" x14ac:dyDescent="0.35">
      <c r="A193" s="64">
        <f t="shared" si="31"/>
        <v>2014</v>
      </c>
      <c r="B193" s="49" t="s">
        <v>14</v>
      </c>
      <c r="C193" s="49" t="s">
        <v>14</v>
      </c>
      <c r="D193" s="49" t="s">
        <v>14</v>
      </c>
      <c r="E193" s="49">
        <v>18983.431820000002</v>
      </c>
      <c r="F193" s="49">
        <v>19042.335600000002</v>
      </c>
      <c r="G193" s="49">
        <v>19047.185809999999</v>
      </c>
      <c r="H193" s="49">
        <v>19056.011589999998</v>
      </c>
      <c r="I193" s="49">
        <v>19097.977719999999</v>
      </c>
      <c r="J193" s="49">
        <v>19097.977719999999</v>
      </c>
      <c r="K193" s="49">
        <v>19097.977719999999</v>
      </c>
      <c r="L193" s="63">
        <f t="shared" si="30"/>
        <v>0</v>
      </c>
    </row>
    <row r="194" spans="1:12" x14ac:dyDescent="0.35">
      <c r="A194" s="64">
        <f t="shared" si="31"/>
        <v>2015</v>
      </c>
      <c r="B194" s="49" t="s">
        <v>14</v>
      </c>
      <c r="C194" s="49" t="s">
        <v>14</v>
      </c>
      <c r="D194" s="49" t="s">
        <v>14</v>
      </c>
      <c r="E194" s="49" t="s">
        <v>14</v>
      </c>
      <c r="F194" s="49">
        <v>9646.9558699999998</v>
      </c>
      <c r="G194" s="49">
        <v>9654.5903300000009</v>
      </c>
      <c r="H194" s="49">
        <v>9649.1905200000001</v>
      </c>
      <c r="I194" s="49">
        <v>9637.0031600000002</v>
      </c>
      <c r="J194" s="49">
        <v>9637.0031600000002</v>
      </c>
      <c r="K194" s="49">
        <v>9637.0031600000002</v>
      </c>
      <c r="L194" s="63">
        <f t="shared" si="30"/>
        <v>0</v>
      </c>
    </row>
    <row r="195" spans="1:12" x14ac:dyDescent="0.35">
      <c r="A195" s="64">
        <f t="shared" si="31"/>
        <v>2016</v>
      </c>
      <c r="B195" s="49" t="s">
        <v>14</v>
      </c>
      <c r="C195" s="49" t="s">
        <v>14</v>
      </c>
      <c r="D195" s="49" t="s">
        <v>14</v>
      </c>
      <c r="E195" s="49" t="s">
        <v>14</v>
      </c>
      <c r="F195" s="49" t="s">
        <v>14</v>
      </c>
      <c r="G195" s="49">
        <v>8213.3667100000002</v>
      </c>
      <c r="H195" s="49">
        <v>8257.1202400000002</v>
      </c>
      <c r="I195" s="49">
        <v>8272.6607600000007</v>
      </c>
      <c r="J195" s="49">
        <v>8272.0058399999998</v>
      </c>
      <c r="K195" s="49">
        <v>8272.0058399999998</v>
      </c>
      <c r="L195" s="63">
        <f t="shared" si="30"/>
        <v>0</v>
      </c>
    </row>
    <row r="196" spans="1:12" x14ac:dyDescent="0.35">
      <c r="A196" s="64">
        <f t="shared" si="31"/>
        <v>2017</v>
      </c>
      <c r="B196" s="49" t="s">
        <v>14</v>
      </c>
      <c r="C196" s="49" t="s">
        <v>14</v>
      </c>
      <c r="D196" s="49" t="s">
        <v>14</v>
      </c>
      <c r="E196" s="49" t="s">
        <v>14</v>
      </c>
      <c r="F196" s="49" t="s">
        <v>14</v>
      </c>
      <c r="G196" s="49" t="s">
        <v>14</v>
      </c>
      <c r="H196" s="49">
        <v>10347.07987</v>
      </c>
      <c r="I196" s="49">
        <v>10430.88017</v>
      </c>
      <c r="J196" s="49">
        <v>10300.038480000001</v>
      </c>
      <c r="K196" s="49">
        <v>10298.81882</v>
      </c>
      <c r="L196" s="63">
        <f t="shared" si="30"/>
        <v>-1.2196600000006583</v>
      </c>
    </row>
    <row r="197" spans="1:12" x14ac:dyDescent="0.35">
      <c r="A197" s="64">
        <f t="shared" si="31"/>
        <v>2018</v>
      </c>
      <c r="B197" s="49" t="s">
        <v>14</v>
      </c>
      <c r="C197" s="49" t="s">
        <v>14</v>
      </c>
      <c r="D197" s="49" t="s">
        <v>14</v>
      </c>
      <c r="E197" s="49" t="s">
        <v>14</v>
      </c>
      <c r="F197" s="49" t="s">
        <v>14</v>
      </c>
      <c r="G197" s="49" t="s">
        <v>14</v>
      </c>
      <c r="H197" s="49" t="s">
        <v>14</v>
      </c>
      <c r="I197" s="49">
        <v>14123.41992</v>
      </c>
      <c r="J197" s="49">
        <v>14024.330910000001</v>
      </c>
      <c r="K197" s="49">
        <v>14020.13377</v>
      </c>
      <c r="L197" s="63">
        <f t="shared" si="30"/>
        <v>-4.1971400000002177</v>
      </c>
    </row>
    <row r="198" spans="1:12" x14ac:dyDescent="0.35">
      <c r="A198" s="64">
        <f t="shared" si="31"/>
        <v>2019</v>
      </c>
      <c r="B198" s="49" t="s">
        <v>14</v>
      </c>
      <c r="C198" s="49" t="s">
        <v>14</v>
      </c>
      <c r="D198" s="49" t="s">
        <v>14</v>
      </c>
      <c r="E198" s="49" t="s">
        <v>14</v>
      </c>
      <c r="F198" s="49" t="s">
        <v>14</v>
      </c>
      <c r="G198" s="49" t="s">
        <v>14</v>
      </c>
      <c r="H198" s="49" t="s">
        <v>14</v>
      </c>
      <c r="I198" s="49" t="s">
        <v>14</v>
      </c>
      <c r="J198" s="49">
        <v>18677.466539999998</v>
      </c>
      <c r="K198" s="49">
        <v>18727.127780000003</v>
      </c>
      <c r="L198" s="63">
        <f>K198-J198</f>
        <v>49.661240000004909</v>
      </c>
    </row>
    <row r="199" spans="1:12" x14ac:dyDescent="0.35">
      <c r="A199" s="64">
        <f t="shared" si="31"/>
        <v>2020</v>
      </c>
      <c r="B199" s="49" t="s">
        <v>14</v>
      </c>
      <c r="C199" s="49" t="s">
        <v>14</v>
      </c>
      <c r="D199" s="49" t="s">
        <v>14</v>
      </c>
      <c r="E199" s="49" t="s">
        <v>14</v>
      </c>
      <c r="F199" s="49" t="s">
        <v>14</v>
      </c>
      <c r="G199" s="49" t="s">
        <v>14</v>
      </c>
      <c r="H199" s="49" t="s">
        <v>14</v>
      </c>
      <c r="I199" s="49" t="s">
        <v>14</v>
      </c>
      <c r="J199" s="49" t="s">
        <v>14</v>
      </c>
      <c r="K199" s="49">
        <v>24763.796859999999</v>
      </c>
      <c r="L199" s="63">
        <f>K199</f>
        <v>24763.796859999999</v>
      </c>
    </row>
    <row r="200" spans="1:12" x14ac:dyDescent="0.35">
      <c r="A200" s="65" t="s">
        <v>13</v>
      </c>
      <c r="B200" s="49" t="s">
        <v>14</v>
      </c>
      <c r="C200" s="49" t="s">
        <v>14</v>
      </c>
      <c r="D200" s="49" t="s">
        <v>14</v>
      </c>
      <c r="E200" s="49" t="s">
        <v>14</v>
      </c>
      <c r="F200" s="49" t="s">
        <v>14</v>
      </c>
      <c r="G200" s="49" t="s">
        <v>14</v>
      </c>
      <c r="H200" s="49" t="s">
        <v>14</v>
      </c>
      <c r="I200" s="49" t="s">
        <v>14</v>
      </c>
      <c r="J200" s="49" t="s">
        <v>14</v>
      </c>
      <c r="K200" s="49" t="s">
        <v>14</v>
      </c>
      <c r="L200" s="63">
        <f>SUM(L189:L199)</f>
        <v>24531.004300000004</v>
      </c>
    </row>
    <row r="201" spans="1:12" x14ac:dyDescent="0.35">
      <c r="A201" s="66" t="s">
        <v>55</v>
      </c>
      <c r="B201" s="67"/>
      <c r="C201" s="67"/>
      <c r="D201" s="67"/>
      <c r="E201" s="67"/>
      <c r="F201" s="67"/>
      <c r="G201" s="67"/>
      <c r="H201" s="67"/>
      <c r="I201" s="67"/>
      <c r="J201" s="67"/>
      <c r="K201" s="68"/>
      <c r="L201" s="69"/>
    </row>
    <row r="202" spans="1:12" x14ac:dyDescent="0.35">
      <c r="A202" s="66" t="s">
        <v>56</v>
      </c>
      <c r="B202" s="67"/>
      <c r="C202" s="67"/>
      <c r="D202" s="67"/>
      <c r="E202" s="67"/>
      <c r="F202" s="67"/>
      <c r="G202" s="67"/>
      <c r="H202" s="67"/>
      <c r="I202" s="67"/>
      <c r="J202" s="67"/>
      <c r="K202" s="67"/>
      <c r="L202" s="67"/>
    </row>
    <row r="203" spans="1:12" ht="15" thickBot="1" x14ac:dyDescent="0.4">
      <c r="A203" s="70" t="s">
        <v>57</v>
      </c>
      <c r="B203" s="71">
        <f>$C10</f>
        <v>11564.867759999999</v>
      </c>
      <c r="C203" s="71">
        <f>$C11</f>
        <v>12517.76534</v>
      </c>
      <c r="D203" s="71">
        <f>$C12</f>
        <v>15564.688470000001</v>
      </c>
      <c r="E203" s="71">
        <f>$C13</f>
        <v>18983.431820000002</v>
      </c>
      <c r="F203" s="71">
        <f>$C14</f>
        <v>9646.9558699999998</v>
      </c>
      <c r="G203" s="71">
        <f>$C15</f>
        <v>8228.9074300000375</v>
      </c>
      <c r="H203" s="71">
        <f>$C16</f>
        <v>10319.482020000041</v>
      </c>
      <c r="I203" s="71">
        <f>$C17</f>
        <v>14055.348569999904</v>
      </c>
      <c r="J203" s="71">
        <f>$C18</f>
        <v>19107.409430000007</v>
      </c>
      <c r="K203" s="71">
        <f>$C19</f>
        <v>24531.004300000001</v>
      </c>
      <c r="L203" s="72" t="s">
        <v>14</v>
      </c>
    </row>
    <row r="204" spans="1:12" x14ac:dyDescent="0.35">
      <c r="A204" s="55"/>
      <c r="B204" s="55"/>
      <c r="C204" s="55"/>
      <c r="D204" s="55"/>
      <c r="E204" s="55"/>
      <c r="F204" s="55"/>
      <c r="G204" s="55"/>
      <c r="H204" s="55"/>
      <c r="I204" s="55"/>
      <c r="J204" s="56"/>
      <c r="K204" s="56"/>
      <c r="L204" s="55"/>
    </row>
    <row r="205" spans="1:12" ht="16" thickBot="1" x14ac:dyDescent="0.4">
      <c r="A205" s="43" t="s">
        <v>59</v>
      </c>
      <c r="B205" s="44"/>
      <c r="C205" s="44"/>
      <c r="D205" s="44"/>
      <c r="E205" s="44"/>
      <c r="F205" s="44"/>
      <c r="G205" s="44"/>
      <c r="H205" s="44"/>
      <c r="I205" s="44"/>
      <c r="J205" s="44"/>
      <c r="K205" s="44"/>
      <c r="L205" s="44"/>
    </row>
    <row r="206" spans="1:12" ht="15" thickBot="1" x14ac:dyDescent="0.4">
      <c r="A206" s="76" t="s">
        <v>45</v>
      </c>
      <c r="B206" s="45" t="s">
        <v>60</v>
      </c>
      <c r="C206" s="46"/>
      <c r="D206" s="46"/>
      <c r="E206" s="46"/>
      <c r="F206" s="46"/>
      <c r="G206" s="46"/>
      <c r="H206" s="46"/>
      <c r="I206" s="46"/>
      <c r="J206" s="46"/>
      <c r="K206" s="47"/>
      <c r="L206" s="48">
        <v>11</v>
      </c>
    </row>
    <row r="207" spans="1:12" x14ac:dyDescent="0.35">
      <c r="A207" s="77"/>
      <c r="B207" s="48">
        <v>1</v>
      </c>
      <c r="C207" s="48">
        <v>2</v>
      </c>
      <c r="D207" s="48">
        <v>3</v>
      </c>
      <c r="E207" s="48">
        <v>4</v>
      </c>
      <c r="F207" s="48">
        <v>5</v>
      </c>
      <c r="G207" s="48">
        <v>6</v>
      </c>
      <c r="H207" s="48">
        <v>7</v>
      </c>
      <c r="I207" s="48">
        <v>8</v>
      </c>
      <c r="J207" s="48">
        <v>9</v>
      </c>
      <c r="K207" s="48">
        <v>10</v>
      </c>
      <c r="L207" s="77" t="s">
        <v>53</v>
      </c>
    </row>
    <row r="208" spans="1:12" ht="15" thickBot="1" x14ac:dyDescent="0.4">
      <c r="A208" s="78"/>
      <c r="B208" s="28">
        <f>A210</f>
        <v>2011</v>
      </c>
      <c r="C208" s="28">
        <f>B208+1</f>
        <v>2012</v>
      </c>
      <c r="D208" s="28">
        <f t="shared" ref="D208:K208" si="32">C208+1</f>
        <v>2013</v>
      </c>
      <c r="E208" s="28">
        <f t="shared" si="32"/>
        <v>2014</v>
      </c>
      <c r="F208" s="28">
        <f t="shared" si="32"/>
        <v>2015</v>
      </c>
      <c r="G208" s="28">
        <f t="shared" si="32"/>
        <v>2016</v>
      </c>
      <c r="H208" s="28">
        <f t="shared" si="32"/>
        <v>2017</v>
      </c>
      <c r="I208" s="28">
        <f t="shared" si="32"/>
        <v>2018</v>
      </c>
      <c r="J208" s="28">
        <f t="shared" si="32"/>
        <v>2019</v>
      </c>
      <c r="K208" s="28">
        <f t="shared" si="32"/>
        <v>2020</v>
      </c>
      <c r="L208" s="78"/>
    </row>
    <row r="209" spans="1:12" x14ac:dyDescent="0.35">
      <c r="A209" s="62" t="s">
        <v>54</v>
      </c>
      <c r="B209" s="63">
        <f>B169-B189</f>
        <v>0</v>
      </c>
      <c r="C209" s="63">
        <f t="shared" ref="C209:K209" si="33">C169-C189</f>
        <v>-82867.461660000728</v>
      </c>
      <c r="D209" s="63">
        <f t="shared" si="33"/>
        <v>207.61515999996661</v>
      </c>
      <c r="E209" s="63">
        <f t="shared" si="33"/>
        <v>-5919.6251499998416</v>
      </c>
      <c r="F209" s="63">
        <f t="shared" si="33"/>
        <v>-44.393240000009534</v>
      </c>
      <c r="G209" s="63">
        <f t="shared" si="33"/>
        <v>44.392950000047684</v>
      </c>
      <c r="H209" s="63">
        <f t="shared" si="33"/>
        <v>6.9999992845737324E-5</v>
      </c>
      <c r="I209" s="63">
        <f t="shared" si="33"/>
        <v>42.101940000012519</v>
      </c>
      <c r="J209" s="63">
        <f t="shared" si="33"/>
        <v>-279.90251000000535</v>
      </c>
      <c r="K209" s="63">
        <f t="shared" si="33"/>
        <v>503.95012000012395</v>
      </c>
      <c r="L209" s="63">
        <f>K209</f>
        <v>503.95012000012395</v>
      </c>
    </row>
    <row r="210" spans="1:12" x14ac:dyDescent="0.35">
      <c r="A210" s="64">
        <f>A10</f>
        <v>2011</v>
      </c>
      <c r="B210" s="63">
        <f t="shared" ref="B210:K219" si="34">B170-B190</f>
        <v>111178.14206</v>
      </c>
      <c r="C210" s="63">
        <f t="shared" si="34"/>
        <v>112087.96803</v>
      </c>
      <c r="D210" s="63">
        <f t="shared" si="34"/>
        <v>112887.3009</v>
      </c>
      <c r="E210" s="63">
        <f t="shared" si="34"/>
        <v>112886.93113000001</v>
      </c>
      <c r="F210" s="63">
        <f t="shared" si="34"/>
        <v>112886.93117000001</v>
      </c>
      <c r="G210" s="63">
        <f t="shared" si="34"/>
        <v>112886.93117000001</v>
      </c>
      <c r="H210" s="63">
        <f t="shared" si="34"/>
        <v>112886.93117000001</v>
      </c>
      <c r="I210" s="63">
        <f t="shared" si="34"/>
        <v>112886.93117000001</v>
      </c>
      <c r="J210" s="63">
        <f t="shared" si="34"/>
        <v>112914.93117000001</v>
      </c>
      <c r="K210" s="63">
        <f t="shared" si="34"/>
        <v>112914.93113000001</v>
      </c>
      <c r="L210" s="63">
        <f t="shared" ref="L210:L217" si="35">K210-J210</f>
        <v>-3.9999998989515007E-5</v>
      </c>
    </row>
    <row r="211" spans="1:12" x14ac:dyDescent="0.35">
      <c r="A211" s="64">
        <f t="shared" ref="A211:A219" si="36">A11</f>
        <v>2012</v>
      </c>
      <c r="B211" s="49" t="s">
        <v>14</v>
      </c>
      <c r="C211" s="63">
        <f>C171-C191</f>
        <v>99393.190929999997</v>
      </c>
      <c r="D211" s="63">
        <f t="shared" si="34"/>
        <v>99689.845320000008</v>
      </c>
      <c r="E211" s="63">
        <f t="shared" si="34"/>
        <v>99637.438999999998</v>
      </c>
      <c r="F211" s="63">
        <f t="shared" si="34"/>
        <v>99751.228900000016</v>
      </c>
      <c r="G211" s="63">
        <f t="shared" si="34"/>
        <v>99751.228900000016</v>
      </c>
      <c r="H211" s="63">
        <f t="shared" si="34"/>
        <v>99748.655610000002</v>
      </c>
      <c r="I211" s="63">
        <f t="shared" si="34"/>
        <v>99748.655610000002</v>
      </c>
      <c r="J211" s="63">
        <f t="shared" si="34"/>
        <v>99759.655610000002</v>
      </c>
      <c r="K211" s="63">
        <f t="shared" si="34"/>
        <v>99759.655580000006</v>
      </c>
      <c r="L211" s="63">
        <f t="shared" si="35"/>
        <v>-2.9999995604157448E-5</v>
      </c>
    </row>
    <row r="212" spans="1:12" x14ac:dyDescent="0.35">
      <c r="A212" s="64">
        <f t="shared" si="36"/>
        <v>2013</v>
      </c>
      <c r="B212" s="49" t="s">
        <v>14</v>
      </c>
      <c r="C212" s="49" t="s">
        <v>14</v>
      </c>
      <c r="D212" s="63">
        <f t="shared" si="34"/>
        <v>101152.75837</v>
      </c>
      <c r="E212" s="63">
        <f t="shared" si="34"/>
        <v>102254.35182000001</v>
      </c>
      <c r="F212" s="63">
        <f t="shared" si="34"/>
        <v>102286.22232</v>
      </c>
      <c r="G212" s="63">
        <f t="shared" si="34"/>
        <v>102341.49245000001</v>
      </c>
      <c r="H212" s="63">
        <f t="shared" si="34"/>
        <v>102340.62423</v>
      </c>
      <c r="I212" s="63">
        <f t="shared" si="34"/>
        <v>102340.62423</v>
      </c>
      <c r="J212" s="63">
        <f t="shared" si="34"/>
        <v>102345.62423</v>
      </c>
      <c r="K212" s="63">
        <f t="shared" si="34"/>
        <v>102345.62420999999</v>
      </c>
      <c r="L212" s="63">
        <f t="shared" si="35"/>
        <v>-2.0000006770715117E-5</v>
      </c>
    </row>
    <row r="213" spans="1:12" x14ac:dyDescent="0.35">
      <c r="A213" s="64">
        <f t="shared" si="36"/>
        <v>2014</v>
      </c>
      <c r="B213" s="49" t="s">
        <v>14</v>
      </c>
      <c r="C213" s="49" t="s">
        <v>14</v>
      </c>
      <c r="D213" s="49" t="s">
        <v>14</v>
      </c>
      <c r="E213" s="63">
        <f t="shared" si="34"/>
        <v>119960.47206999999</v>
      </c>
      <c r="F213" s="63">
        <f t="shared" si="34"/>
        <v>121126.46548</v>
      </c>
      <c r="G213" s="63">
        <f t="shared" si="34"/>
        <v>121222.47477000003</v>
      </c>
      <c r="H213" s="63">
        <f t="shared" si="34"/>
        <v>121397.17998</v>
      </c>
      <c r="I213" s="63">
        <f t="shared" si="34"/>
        <v>121352.37940000001</v>
      </c>
      <c r="J213" s="63">
        <f t="shared" si="34"/>
        <v>121353.87940000001</v>
      </c>
      <c r="K213" s="63">
        <f t="shared" si="34"/>
        <v>121353.87938</v>
      </c>
      <c r="L213" s="63">
        <f t="shared" si="35"/>
        <v>-2.0000006770715117E-5</v>
      </c>
    </row>
    <row r="214" spans="1:12" x14ac:dyDescent="0.35">
      <c r="A214" s="64">
        <f t="shared" si="36"/>
        <v>2015</v>
      </c>
      <c r="B214" s="49" t="s">
        <v>14</v>
      </c>
      <c r="C214" s="49" t="s">
        <v>14</v>
      </c>
      <c r="D214" s="49" t="s">
        <v>14</v>
      </c>
      <c r="E214" s="49" t="s">
        <v>14</v>
      </c>
      <c r="F214" s="63">
        <f t="shared" si="34"/>
        <v>135915.10978</v>
      </c>
      <c r="G214" s="63">
        <f t="shared" si="34"/>
        <v>136094.37400000001</v>
      </c>
      <c r="H214" s="63">
        <f t="shared" si="34"/>
        <v>135967.58151999998</v>
      </c>
      <c r="I214" s="63">
        <f t="shared" si="34"/>
        <v>135681.41097999999</v>
      </c>
      <c r="J214" s="63">
        <f t="shared" si="34"/>
        <v>135682.91097999999</v>
      </c>
      <c r="K214" s="63">
        <f t="shared" si="34"/>
        <v>135682.91094</v>
      </c>
      <c r="L214" s="63">
        <f t="shared" si="35"/>
        <v>-3.9999984437599778E-5</v>
      </c>
    </row>
    <row r="215" spans="1:12" x14ac:dyDescent="0.35">
      <c r="A215" s="64">
        <f t="shared" si="36"/>
        <v>2016</v>
      </c>
      <c r="B215" s="49" t="s">
        <v>14</v>
      </c>
      <c r="C215" s="49" t="s">
        <v>14</v>
      </c>
      <c r="D215" s="49" t="s">
        <v>14</v>
      </c>
      <c r="E215" s="49" t="s">
        <v>14</v>
      </c>
      <c r="F215" s="49" t="s">
        <v>14</v>
      </c>
      <c r="G215" s="63">
        <f t="shared" si="34"/>
        <v>142506.04862000002</v>
      </c>
      <c r="H215" s="63">
        <f t="shared" si="34"/>
        <v>143615.07181000002</v>
      </c>
      <c r="I215" s="63">
        <f t="shared" si="34"/>
        <v>144008.97812999997</v>
      </c>
      <c r="J215" s="63">
        <f t="shared" si="34"/>
        <v>143993.87774000003</v>
      </c>
      <c r="K215" s="63">
        <f t="shared" si="34"/>
        <v>143993.87776</v>
      </c>
      <c r="L215" s="63">
        <f t="shared" si="35"/>
        <v>1.9999977666884661E-5</v>
      </c>
    </row>
    <row r="216" spans="1:12" x14ac:dyDescent="0.35">
      <c r="A216" s="64">
        <f t="shared" si="36"/>
        <v>2017</v>
      </c>
      <c r="B216" s="49" t="s">
        <v>14</v>
      </c>
      <c r="C216" s="49" t="s">
        <v>14</v>
      </c>
      <c r="D216" s="49" t="s">
        <v>14</v>
      </c>
      <c r="E216" s="49" t="s">
        <v>14</v>
      </c>
      <c r="F216" s="49" t="s">
        <v>14</v>
      </c>
      <c r="G216" s="49" t="s">
        <v>14</v>
      </c>
      <c r="H216" s="63">
        <f>H176-H196</f>
        <v>155552.38815000001</v>
      </c>
      <c r="I216" s="63">
        <f t="shared" si="34"/>
        <v>158107.94521999999</v>
      </c>
      <c r="J216" s="63">
        <f t="shared" si="34"/>
        <v>157838.23999</v>
      </c>
      <c r="K216" s="63">
        <f t="shared" si="34"/>
        <v>157801.04534999997</v>
      </c>
      <c r="L216" s="63">
        <f t="shared" si="35"/>
        <v>-37.194640000030631</v>
      </c>
    </row>
    <row r="217" spans="1:12" x14ac:dyDescent="0.35">
      <c r="A217" s="64">
        <f t="shared" si="36"/>
        <v>2018</v>
      </c>
      <c r="B217" s="49" t="s">
        <v>14</v>
      </c>
      <c r="C217" s="49" t="s">
        <v>14</v>
      </c>
      <c r="D217" s="49" t="s">
        <v>14</v>
      </c>
      <c r="E217" s="49" t="s">
        <v>14</v>
      </c>
      <c r="F217" s="49" t="s">
        <v>14</v>
      </c>
      <c r="G217" s="49" t="s">
        <v>14</v>
      </c>
      <c r="H217" s="49" t="s">
        <v>14</v>
      </c>
      <c r="I217" s="63">
        <f t="shared" si="34"/>
        <v>159939.00751000002</v>
      </c>
      <c r="J217" s="63">
        <f t="shared" si="34"/>
        <v>161139.15121000001</v>
      </c>
      <c r="K217" s="63">
        <f t="shared" si="34"/>
        <v>161049.31393</v>
      </c>
      <c r="L217" s="63">
        <f t="shared" si="35"/>
        <v>-89.837280000007013</v>
      </c>
    </row>
    <row r="218" spans="1:12" x14ac:dyDescent="0.35">
      <c r="A218" s="64">
        <f t="shared" si="36"/>
        <v>2019</v>
      </c>
      <c r="B218" s="49" t="s">
        <v>14</v>
      </c>
      <c r="C218" s="49" t="s">
        <v>14</v>
      </c>
      <c r="D218" s="49" t="s">
        <v>14</v>
      </c>
      <c r="E218" s="49" t="s">
        <v>14</v>
      </c>
      <c r="F218" s="49" t="s">
        <v>14</v>
      </c>
      <c r="G218" s="49" t="s">
        <v>14</v>
      </c>
      <c r="H218" s="49" t="s">
        <v>14</v>
      </c>
      <c r="I218" s="49" t="s">
        <v>14</v>
      </c>
      <c r="J218" s="63">
        <f>J178-J198</f>
        <v>158892.72039999999</v>
      </c>
      <c r="K218" s="63">
        <f t="shared" si="34"/>
        <v>159647.84599</v>
      </c>
      <c r="L218" s="63">
        <f>K218-J218</f>
        <v>755.12559000001056</v>
      </c>
    </row>
    <row r="219" spans="1:12" x14ac:dyDescent="0.35">
      <c r="A219" s="64">
        <f t="shared" si="36"/>
        <v>2020</v>
      </c>
      <c r="B219" s="49" t="s">
        <v>14</v>
      </c>
      <c r="C219" s="49" t="s">
        <v>14</v>
      </c>
      <c r="D219" s="49" t="s">
        <v>14</v>
      </c>
      <c r="E219" s="49" t="s">
        <v>14</v>
      </c>
      <c r="F219" s="49" t="s">
        <v>14</v>
      </c>
      <c r="G219" s="49" t="s">
        <v>14</v>
      </c>
      <c r="H219" s="49" t="s">
        <v>14</v>
      </c>
      <c r="I219" s="49" t="s">
        <v>14</v>
      </c>
      <c r="J219" s="49" t="s">
        <v>14</v>
      </c>
      <c r="K219" s="63">
        <f t="shared" si="34"/>
        <v>170614.98545000001</v>
      </c>
      <c r="L219" s="63">
        <f>K219</f>
        <v>170614.98545000001</v>
      </c>
    </row>
    <row r="220" spans="1:12" x14ac:dyDescent="0.35">
      <c r="A220" s="65" t="s">
        <v>13</v>
      </c>
      <c r="B220" s="49" t="s">
        <v>14</v>
      </c>
      <c r="C220" s="49" t="s">
        <v>14</v>
      </c>
      <c r="D220" s="49" t="s">
        <v>14</v>
      </c>
      <c r="E220" s="49" t="s">
        <v>14</v>
      </c>
      <c r="F220" s="49" t="s">
        <v>14</v>
      </c>
      <c r="G220" s="49" t="s">
        <v>14</v>
      </c>
      <c r="H220" s="49" t="s">
        <v>14</v>
      </c>
      <c r="I220" s="49" t="s">
        <v>14</v>
      </c>
      <c r="J220" s="49" t="s">
        <v>14</v>
      </c>
      <c r="K220" s="49" t="s">
        <v>14</v>
      </c>
      <c r="L220" s="63">
        <f>SUM(L209:L219)</f>
        <v>171747.02911000009</v>
      </c>
    </row>
    <row r="221" spans="1:12" x14ac:dyDescent="0.35">
      <c r="A221" s="66" t="s">
        <v>55</v>
      </c>
      <c r="B221" s="67"/>
      <c r="C221" s="67"/>
      <c r="D221" s="67"/>
      <c r="E221" s="67"/>
      <c r="F221" s="67"/>
      <c r="G221" s="67"/>
      <c r="H221" s="67"/>
      <c r="I221" s="67"/>
      <c r="J221" s="67"/>
      <c r="K221" s="68"/>
      <c r="L221" s="69"/>
    </row>
    <row r="222" spans="1:12" x14ac:dyDescent="0.35">
      <c r="A222" s="66" t="s">
        <v>56</v>
      </c>
      <c r="B222" s="67"/>
      <c r="C222" s="67"/>
      <c r="D222" s="67"/>
      <c r="E222" s="67"/>
      <c r="F222" s="67"/>
      <c r="G222" s="67"/>
      <c r="H222" s="67"/>
      <c r="I222" s="67"/>
      <c r="J222" s="67"/>
      <c r="K222" s="67"/>
      <c r="L222" s="67"/>
    </row>
    <row r="223" spans="1:12" ht="15" thickBot="1" x14ac:dyDescent="0.4">
      <c r="A223" s="70" t="s">
        <v>57</v>
      </c>
      <c r="B223" s="63">
        <f t="shared" ref="B223:K223" si="37">B183-B203</f>
        <v>113083.85907000001</v>
      </c>
      <c r="C223" s="63">
        <f t="shared" si="37"/>
        <v>99940.809430000008</v>
      </c>
      <c r="D223" s="63">
        <f t="shared" si="37"/>
        <v>102768.17922000002</v>
      </c>
      <c r="E223" s="63">
        <f t="shared" si="37"/>
        <v>120450.83200999998</v>
      </c>
      <c r="F223" s="63">
        <f t="shared" si="37"/>
        <v>135915.10978</v>
      </c>
      <c r="G223" s="63">
        <f t="shared" si="37"/>
        <v>142836.59225999954</v>
      </c>
      <c r="H223" s="63">
        <f t="shared" si="37"/>
        <v>156705.88263000053</v>
      </c>
      <c r="I223" s="63">
        <f t="shared" si="37"/>
        <v>162599.6017199991</v>
      </c>
      <c r="J223" s="63">
        <f t="shared" si="37"/>
        <v>159575.15597000002</v>
      </c>
      <c r="K223" s="63">
        <f t="shared" si="37"/>
        <v>171747.02911000009</v>
      </c>
      <c r="L223" s="72" t="s">
        <v>14</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conditionalFormatting sqref="B128:I128">
    <cfRule type="expression" dxfId="2" priority="4" stopIfTrue="1">
      <formula>year="2014"</formula>
    </cfRule>
  </conditionalFormatting>
  <conditionalFormatting sqref="B144:I144">
    <cfRule type="expression" dxfId="1" priority="3" stopIfTrue="1">
      <formula>year="2014"</formula>
    </cfRule>
  </conditionalFormatting>
  <conditionalFormatting sqref="B160:I160">
    <cfRule type="expression" dxfId="0" priority="2" stopIfTrue="1">
      <formula>year="2014"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23"/>
  <sheetViews>
    <sheetView topLeftCell="A202" workbookViewId="0">
      <selection activeCell="A14" sqref="A14"/>
    </sheetView>
  </sheetViews>
  <sheetFormatPr defaultRowHeight="14.5" x14ac:dyDescent="0.35"/>
  <cols>
    <col min="1" max="13" width="11.81640625" customWidth="1"/>
  </cols>
  <sheetData>
    <row r="1" spans="1:13" ht="15" thickTop="1" x14ac:dyDescent="0.35">
      <c r="A1" s="2" t="s">
        <v>70</v>
      </c>
      <c r="B1" s="3"/>
      <c r="C1" s="2"/>
      <c r="D1" s="2"/>
      <c r="E1" s="2"/>
      <c r="F1" s="2"/>
      <c r="G1" s="2"/>
      <c r="H1" s="2"/>
      <c r="I1" s="2"/>
      <c r="J1" s="2"/>
      <c r="K1" s="2"/>
      <c r="L1" s="2"/>
      <c r="M1" s="2"/>
    </row>
    <row r="2" spans="1:13" x14ac:dyDescent="0.35">
      <c r="A2" s="4" t="s">
        <v>1</v>
      </c>
      <c r="B2" s="3"/>
      <c r="C2" s="4"/>
      <c r="D2" s="4"/>
      <c r="E2" s="4"/>
      <c r="F2" s="4"/>
      <c r="G2" s="4"/>
      <c r="H2" s="4"/>
      <c r="I2" s="4"/>
      <c r="J2" s="4"/>
      <c r="K2" s="4"/>
      <c r="L2" s="4"/>
      <c r="M2" s="4"/>
    </row>
    <row r="3" spans="1:13" x14ac:dyDescent="0.35">
      <c r="A3" s="5"/>
      <c r="B3" s="6"/>
      <c r="C3" s="6"/>
      <c r="D3" s="6"/>
      <c r="E3" s="6"/>
      <c r="F3" s="6"/>
      <c r="G3" s="6"/>
      <c r="H3" s="6"/>
      <c r="I3" s="6"/>
      <c r="J3" s="6"/>
      <c r="K3" s="6"/>
      <c r="L3" s="6"/>
      <c r="M3" s="6"/>
    </row>
    <row r="4" spans="1:13" ht="15" thickBot="1" x14ac:dyDescent="0.4">
      <c r="A4" s="6"/>
      <c r="B4" s="6"/>
      <c r="C4" s="6"/>
      <c r="D4" s="6"/>
      <c r="E4" s="6"/>
      <c r="F4" s="6"/>
      <c r="G4" s="6"/>
      <c r="H4" s="6"/>
      <c r="I4" s="6"/>
      <c r="J4" s="6"/>
      <c r="K4" s="6"/>
      <c r="L4" s="6"/>
      <c r="M4" s="6"/>
    </row>
    <row r="5" spans="1:13" ht="15" thickBot="1" x14ac:dyDescent="0.4">
      <c r="A5" s="7"/>
      <c r="B5" s="89" t="s">
        <v>2</v>
      </c>
      <c r="C5" s="90"/>
      <c r="D5" s="91"/>
      <c r="E5" s="89" t="s">
        <v>3</v>
      </c>
      <c r="F5" s="90"/>
      <c r="G5" s="90"/>
      <c r="H5" s="90"/>
      <c r="I5" s="90"/>
      <c r="J5" s="90"/>
      <c r="K5" s="90"/>
      <c r="L5" s="91"/>
      <c r="M5" s="6"/>
    </row>
    <row r="6" spans="1:13" ht="50" x14ac:dyDescent="0.35">
      <c r="A6" s="8"/>
      <c r="B6" s="9">
        <v>1</v>
      </c>
      <c r="C6" s="9">
        <v>2</v>
      </c>
      <c r="D6" s="9">
        <v>3</v>
      </c>
      <c r="E6" s="9" t="s">
        <v>4</v>
      </c>
      <c r="F6" s="9"/>
      <c r="G6" s="9" t="s">
        <v>5</v>
      </c>
      <c r="H6" s="9"/>
      <c r="I6" s="9" t="s">
        <v>6</v>
      </c>
      <c r="J6" s="9"/>
      <c r="K6" s="9">
        <v>10</v>
      </c>
      <c r="L6" s="9">
        <v>11</v>
      </c>
      <c r="M6" s="6"/>
    </row>
    <row r="7" spans="1:13" x14ac:dyDescent="0.35">
      <c r="A7" s="8"/>
      <c r="B7" s="9"/>
      <c r="C7" s="9"/>
      <c r="D7" s="9"/>
      <c r="E7" s="9">
        <v>4</v>
      </c>
      <c r="F7" s="9">
        <v>5</v>
      </c>
      <c r="G7" s="9">
        <v>6</v>
      </c>
      <c r="H7" s="9">
        <v>7</v>
      </c>
      <c r="I7" s="9">
        <v>8</v>
      </c>
      <c r="J7" s="9">
        <v>9</v>
      </c>
      <c r="K7" s="9"/>
      <c r="L7" s="9"/>
      <c r="M7" s="6"/>
    </row>
    <row r="8" spans="1:13" ht="50.5" thickBot="1" x14ac:dyDescent="0.4">
      <c r="A8" s="10"/>
      <c r="B8" s="11" t="s">
        <v>7</v>
      </c>
      <c r="C8" s="11" t="s">
        <v>8</v>
      </c>
      <c r="D8" s="11" t="s">
        <v>9</v>
      </c>
      <c r="E8" s="11" t="s">
        <v>7</v>
      </c>
      <c r="F8" s="11" t="s">
        <v>8</v>
      </c>
      <c r="G8" s="11" t="s">
        <v>7</v>
      </c>
      <c r="H8" s="11" t="s">
        <v>8</v>
      </c>
      <c r="I8" s="11" t="s">
        <v>7</v>
      </c>
      <c r="J8" s="11" t="s">
        <v>8</v>
      </c>
      <c r="K8" s="11" t="s">
        <v>10</v>
      </c>
      <c r="L8" s="11" t="s">
        <v>11</v>
      </c>
      <c r="M8" s="6"/>
    </row>
    <row r="9" spans="1:13" x14ac:dyDescent="0.35">
      <c r="A9" s="12" t="s">
        <v>12</v>
      </c>
      <c r="B9" s="13"/>
      <c r="C9" s="13"/>
      <c r="D9" s="13"/>
      <c r="E9" s="14">
        <v>1375.1730699999928</v>
      </c>
      <c r="F9" s="14">
        <v>0</v>
      </c>
      <c r="G9" s="14">
        <v>963.97176999999579</v>
      </c>
      <c r="H9" s="14">
        <v>0</v>
      </c>
      <c r="I9" s="14">
        <v>80.392270000000025</v>
      </c>
      <c r="J9" s="14">
        <v>0</v>
      </c>
      <c r="K9" s="14">
        <v>0</v>
      </c>
      <c r="L9" s="14">
        <v>2419.5371099999888</v>
      </c>
      <c r="M9" s="6"/>
    </row>
    <row r="10" spans="1:13" x14ac:dyDescent="0.35">
      <c r="A10" s="15">
        <f>'Total WC'!A10</f>
        <v>2011</v>
      </c>
      <c r="B10" s="14">
        <v>39025.853019999995</v>
      </c>
      <c r="C10" s="14">
        <v>724.52908830954129</v>
      </c>
      <c r="D10" s="14">
        <v>38301.323931690451</v>
      </c>
      <c r="E10" s="14">
        <v>28116.517710000004</v>
      </c>
      <c r="F10" s="14">
        <v>0</v>
      </c>
      <c r="G10" s="14">
        <v>5295.630779999994</v>
      </c>
      <c r="H10" s="14">
        <v>0</v>
      </c>
      <c r="I10" s="14">
        <v>732.4054034999981</v>
      </c>
      <c r="J10" s="14">
        <v>0</v>
      </c>
      <c r="K10" s="14">
        <v>0</v>
      </c>
      <c r="L10" s="14">
        <v>34144.5538935</v>
      </c>
      <c r="M10" s="6"/>
    </row>
    <row r="11" spans="1:13" x14ac:dyDescent="0.35">
      <c r="A11" s="15">
        <f>A10+1</f>
        <v>2012</v>
      </c>
      <c r="B11" s="14">
        <v>55357.660350000006</v>
      </c>
      <c r="C11" s="14">
        <v>1697.970517504707</v>
      </c>
      <c r="D11" s="14">
        <v>53659.6898324953</v>
      </c>
      <c r="E11" s="14">
        <v>28196.438059999968</v>
      </c>
      <c r="F11" s="14">
        <v>0</v>
      </c>
      <c r="G11" s="14">
        <v>5487.8871499999996</v>
      </c>
      <c r="H11" s="14">
        <v>0</v>
      </c>
      <c r="I11" s="14">
        <v>759.69242249999286</v>
      </c>
      <c r="J11" s="14">
        <v>0</v>
      </c>
      <c r="K11" s="14">
        <v>0</v>
      </c>
      <c r="L11" s="14">
        <v>34444.017632499963</v>
      </c>
      <c r="M11" s="6"/>
    </row>
    <row r="12" spans="1:13" x14ac:dyDescent="0.35">
      <c r="A12" s="15">
        <f t="shared" ref="A12:A19" si="0">A11+1</f>
        <v>2013</v>
      </c>
      <c r="B12" s="14">
        <v>68552.610050000018</v>
      </c>
      <c r="C12" s="14">
        <v>2265.6796200000049</v>
      </c>
      <c r="D12" s="14">
        <v>66286.930430000008</v>
      </c>
      <c r="E12" s="14">
        <v>36716.76486000001</v>
      </c>
      <c r="F12" s="14">
        <v>0</v>
      </c>
      <c r="G12" s="14">
        <v>6353.961700000008</v>
      </c>
      <c r="H12" s="14">
        <v>0</v>
      </c>
      <c r="I12" s="14">
        <v>1325.9788575000039</v>
      </c>
      <c r="J12" s="14">
        <v>0</v>
      </c>
      <c r="K12" s="14">
        <v>0</v>
      </c>
      <c r="L12" s="14">
        <v>44396.705417500016</v>
      </c>
      <c r="M12" s="6"/>
    </row>
    <row r="13" spans="1:13" x14ac:dyDescent="0.35">
      <c r="A13" s="15">
        <f t="shared" si="0"/>
        <v>2014</v>
      </c>
      <c r="B13" s="14">
        <v>56193.22812047528</v>
      </c>
      <c r="C13" s="14">
        <v>503.62017000000179</v>
      </c>
      <c r="D13" s="14">
        <v>55689.607950475278</v>
      </c>
      <c r="E13" s="14">
        <v>33599.004869999975</v>
      </c>
      <c r="F13" s="14">
        <v>41.888120000000001</v>
      </c>
      <c r="G13" s="14">
        <v>5879.1298700000216</v>
      </c>
      <c r="H13" s="14">
        <v>0</v>
      </c>
      <c r="I13" s="14">
        <v>1514.4114420000089</v>
      </c>
      <c r="J13" s="14">
        <v>0</v>
      </c>
      <c r="K13" s="14">
        <v>0</v>
      </c>
      <c r="L13" s="14">
        <v>40950.65806200001</v>
      </c>
      <c r="M13" s="6"/>
    </row>
    <row r="14" spans="1:13" x14ac:dyDescent="0.35">
      <c r="A14" s="15">
        <f t="shared" si="0"/>
        <v>2015</v>
      </c>
      <c r="B14" s="14">
        <v>70100.0254096836</v>
      </c>
      <c r="C14" s="14">
        <v>2761.1903499999939</v>
      </c>
      <c r="D14" s="14">
        <v>67338.83505968361</v>
      </c>
      <c r="E14" s="14">
        <v>39529.224389999894</v>
      </c>
      <c r="F14" s="14">
        <v>0</v>
      </c>
      <c r="G14" s="14">
        <v>6020.1202500000063</v>
      </c>
      <c r="H14" s="14">
        <v>0</v>
      </c>
      <c r="I14" s="14">
        <v>1494.2886059999919</v>
      </c>
      <c r="J14" s="14">
        <v>0</v>
      </c>
      <c r="K14" s="14">
        <v>0</v>
      </c>
      <c r="L14" s="14">
        <v>47043.633245999896</v>
      </c>
      <c r="M14" s="6"/>
    </row>
    <row r="15" spans="1:13" x14ac:dyDescent="0.35">
      <c r="A15" s="15">
        <f t="shared" si="0"/>
        <v>2016</v>
      </c>
      <c r="B15" s="14">
        <v>76333.70537000004</v>
      </c>
      <c r="C15" s="14">
        <v>796.49374000000955</v>
      </c>
      <c r="D15" s="14">
        <v>75537.21163000002</v>
      </c>
      <c r="E15" s="14">
        <v>37467.635090000062</v>
      </c>
      <c r="F15" s="14">
        <v>0</v>
      </c>
      <c r="G15" s="14">
        <v>5509.9986300000128</v>
      </c>
      <c r="H15" s="14">
        <v>0</v>
      </c>
      <c r="I15" s="14">
        <v>1586.0769099999904</v>
      </c>
      <c r="J15" s="14">
        <v>0</v>
      </c>
      <c r="K15" s="14">
        <v>0</v>
      </c>
      <c r="L15" s="14">
        <v>44563.71063000006</v>
      </c>
      <c r="M15" s="6"/>
    </row>
    <row r="16" spans="1:13" x14ac:dyDescent="0.35">
      <c r="A16" s="15">
        <f t="shared" si="0"/>
        <v>2017</v>
      </c>
      <c r="B16" s="14">
        <v>76873.181630000021</v>
      </c>
      <c r="C16" s="14">
        <v>1218.303049999997</v>
      </c>
      <c r="D16" s="14">
        <v>75654.878580000033</v>
      </c>
      <c r="E16" s="14">
        <v>30900.934799999934</v>
      </c>
      <c r="F16" s="14">
        <v>0</v>
      </c>
      <c r="G16" s="14">
        <v>4153.6025100000161</v>
      </c>
      <c r="H16" s="14">
        <v>0</v>
      </c>
      <c r="I16" s="14">
        <v>1292.7654419999897</v>
      </c>
      <c r="J16" s="14">
        <v>0</v>
      </c>
      <c r="K16" s="14">
        <v>0</v>
      </c>
      <c r="L16" s="14">
        <v>36347.302751999938</v>
      </c>
      <c r="M16" s="6"/>
    </row>
    <row r="17" spans="1:13" x14ac:dyDescent="0.35">
      <c r="A17" s="15">
        <f t="shared" si="0"/>
        <v>2018</v>
      </c>
      <c r="B17" s="14">
        <v>110307.19449000001</v>
      </c>
      <c r="C17" s="14">
        <v>2236.245280000001</v>
      </c>
      <c r="D17" s="14">
        <v>108070.94921000001</v>
      </c>
      <c r="E17" s="14">
        <v>28388.114579999998</v>
      </c>
      <c r="F17" s="14">
        <v>0</v>
      </c>
      <c r="G17" s="14">
        <v>3155.708360000011</v>
      </c>
      <c r="H17" s="14">
        <v>0</v>
      </c>
      <c r="I17" s="14">
        <v>1668.8106200000334</v>
      </c>
      <c r="J17" s="14">
        <v>0</v>
      </c>
      <c r="K17" s="14">
        <v>0</v>
      </c>
      <c r="L17" s="14">
        <v>33212.633560000046</v>
      </c>
      <c r="M17" s="6"/>
    </row>
    <row r="18" spans="1:13" x14ac:dyDescent="0.35">
      <c r="A18" s="15">
        <f t="shared" si="0"/>
        <v>2019</v>
      </c>
      <c r="B18" s="14">
        <v>126126.41529999995</v>
      </c>
      <c r="C18" s="14">
        <v>2448.9221499999762</v>
      </c>
      <c r="D18" s="14">
        <v>123677.49314999998</v>
      </c>
      <c r="E18" s="14">
        <v>19113.97084999998</v>
      </c>
      <c r="F18" s="14">
        <v>0</v>
      </c>
      <c r="G18" s="14">
        <v>2338.7435599999808</v>
      </c>
      <c r="H18" s="14">
        <v>0</v>
      </c>
      <c r="I18" s="14">
        <v>1829.0769700000244</v>
      </c>
      <c r="J18" s="14">
        <v>0</v>
      </c>
      <c r="K18" s="14">
        <v>0</v>
      </c>
      <c r="L18" s="14">
        <v>23281.791379999984</v>
      </c>
      <c r="M18" s="6"/>
    </row>
    <row r="19" spans="1:13" x14ac:dyDescent="0.35">
      <c r="A19" s="15">
        <f t="shared" si="0"/>
        <v>2020</v>
      </c>
      <c r="B19" s="14">
        <v>101256.32623000004</v>
      </c>
      <c r="C19" s="14">
        <v>4026.6896300000103</v>
      </c>
      <c r="D19" s="14">
        <v>97229.636600000027</v>
      </c>
      <c r="E19" s="14">
        <v>6982.250500000001</v>
      </c>
      <c r="F19" s="14">
        <v>0</v>
      </c>
      <c r="G19" s="14">
        <v>718.81769000000395</v>
      </c>
      <c r="H19" s="14">
        <v>0</v>
      </c>
      <c r="I19" s="14">
        <v>358.72837000000391</v>
      </c>
      <c r="J19" s="14">
        <v>0</v>
      </c>
      <c r="K19" s="14">
        <v>0</v>
      </c>
      <c r="L19" s="14">
        <v>8059.7965600000089</v>
      </c>
      <c r="M19" s="6"/>
    </row>
    <row r="20" spans="1:13" ht="15" thickBot="1" x14ac:dyDescent="0.4">
      <c r="A20" s="16" t="s">
        <v>13</v>
      </c>
      <c r="B20" s="17" t="s">
        <v>14</v>
      </c>
      <c r="C20" s="17" t="s">
        <v>14</v>
      </c>
      <c r="D20" s="17" t="s">
        <v>14</v>
      </c>
      <c r="E20" s="14">
        <v>290386.02877999982</v>
      </c>
      <c r="F20" s="14">
        <v>41.888120000000001</v>
      </c>
      <c r="G20" s="14">
        <v>45877.572270000048</v>
      </c>
      <c r="H20" s="14">
        <v>0</v>
      </c>
      <c r="I20" s="14">
        <v>12642.627313500037</v>
      </c>
      <c r="J20" s="14">
        <v>0</v>
      </c>
      <c r="K20" s="14">
        <v>0</v>
      </c>
      <c r="L20" s="14">
        <v>348864.34024349996</v>
      </c>
      <c r="M20" s="6"/>
    </row>
    <row r="21" spans="1:13" x14ac:dyDescent="0.35">
      <c r="A21" s="18"/>
      <c r="B21" s="19"/>
      <c r="C21" s="19"/>
      <c r="D21" s="19"/>
      <c r="E21" s="19"/>
      <c r="F21" s="19"/>
      <c r="G21" s="19"/>
      <c r="H21" s="19"/>
      <c r="I21" s="19"/>
      <c r="J21" s="19"/>
      <c r="K21" s="19"/>
      <c r="L21" s="19"/>
      <c r="M21" s="19"/>
    </row>
    <row r="22" spans="1:13" ht="15" thickBot="1" x14ac:dyDescent="0.4">
      <c r="A22" s="20"/>
      <c r="B22" s="20"/>
      <c r="C22" s="20"/>
      <c r="D22" s="20"/>
      <c r="E22" s="20"/>
      <c r="F22" s="20"/>
      <c r="G22" s="20"/>
      <c r="H22" s="20"/>
      <c r="I22" s="20"/>
      <c r="J22" s="20"/>
      <c r="K22" s="20"/>
      <c r="L22" s="20"/>
      <c r="M22" s="20"/>
    </row>
    <row r="23" spans="1:13" ht="15" thickBot="1" x14ac:dyDescent="0.4">
      <c r="A23" s="21"/>
      <c r="B23" s="82" t="s">
        <v>15</v>
      </c>
      <c r="C23" s="83"/>
      <c r="D23" s="83"/>
      <c r="E23" s="84"/>
      <c r="F23" s="82" t="s">
        <v>16</v>
      </c>
      <c r="G23" s="83"/>
      <c r="H23" s="83"/>
      <c r="I23" s="84"/>
      <c r="J23" s="22"/>
      <c r="K23" s="23"/>
      <c r="L23" s="22">
        <v>23</v>
      </c>
      <c r="M23" s="24">
        <v>24</v>
      </c>
    </row>
    <row r="24" spans="1:13" ht="15" thickBot="1" x14ac:dyDescent="0.4">
      <c r="A24" s="25"/>
      <c r="B24" s="82" t="s">
        <v>17</v>
      </c>
      <c r="C24" s="84"/>
      <c r="D24" s="82" t="s">
        <v>18</v>
      </c>
      <c r="E24" s="84"/>
      <c r="F24" s="82" t="s">
        <v>17</v>
      </c>
      <c r="G24" s="84"/>
      <c r="H24" s="82" t="s">
        <v>18</v>
      </c>
      <c r="I24" s="84"/>
      <c r="J24" s="92" t="s">
        <v>19</v>
      </c>
      <c r="K24" s="93"/>
      <c r="L24" s="26"/>
      <c r="M24" s="26"/>
    </row>
    <row r="25" spans="1:13" x14ac:dyDescent="0.35">
      <c r="A25" s="27" t="s">
        <v>20</v>
      </c>
      <c r="B25" s="26">
        <v>13</v>
      </c>
      <c r="C25" s="26">
        <v>14</v>
      </c>
      <c r="D25" s="26">
        <v>15</v>
      </c>
      <c r="E25" s="26">
        <v>16</v>
      </c>
      <c r="F25" s="26">
        <v>17</v>
      </c>
      <c r="G25" s="26">
        <v>18</v>
      </c>
      <c r="H25" s="26">
        <v>19</v>
      </c>
      <c r="I25" s="26">
        <v>20</v>
      </c>
      <c r="J25" s="26">
        <v>21</v>
      </c>
      <c r="K25" s="26">
        <v>22</v>
      </c>
      <c r="L25" s="26"/>
      <c r="M25" s="26"/>
    </row>
    <row r="26" spans="1:13" ht="76.5" thickBot="1" x14ac:dyDescent="0.4">
      <c r="A26" s="28" t="s">
        <v>21</v>
      </c>
      <c r="B26" s="28" t="s">
        <v>7</v>
      </c>
      <c r="C26" s="28" t="s">
        <v>8</v>
      </c>
      <c r="D26" s="28" t="s">
        <v>7</v>
      </c>
      <c r="E26" s="28" t="s">
        <v>8</v>
      </c>
      <c r="F26" s="28" t="s">
        <v>7</v>
      </c>
      <c r="G26" s="28" t="s">
        <v>8</v>
      </c>
      <c r="H26" s="28" t="s">
        <v>7</v>
      </c>
      <c r="I26" s="28" t="s">
        <v>8</v>
      </c>
      <c r="J26" s="28" t="s">
        <v>7</v>
      </c>
      <c r="K26" s="28" t="s">
        <v>8</v>
      </c>
      <c r="L26" s="28" t="s">
        <v>22</v>
      </c>
      <c r="M26" s="28" t="s">
        <v>23</v>
      </c>
    </row>
    <row r="27" spans="1:13" x14ac:dyDescent="0.35">
      <c r="A27" s="12" t="s">
        <v>12</v>
      </c>
      <c r="B27" s="14">
        <v>6628.2581300000011</v>
      </c>
      <c r="C27" s="14"/>
      <c r="D27" s="14">
        <v>762.1425738091865</v>
      </c>
      <c r="E27" s="14"/>
      <c r="F27" s="14">
        <v>1190.54105</v>
      </c>
      <c r="G27" s="14"/>
      <c r="H27" s="14">
        <v>152.65601017623726</v>
      </c>
      <c r="I27" s="14"/>
      <c r="J27" s="14">
        <v>747.01439840744274</v>
      </c>
      <c r="K27" s="14"/>
      <c r="L27" s="14"/>
      <c r="M27" s="14">
        <v>9480.6121623928684</v>
      </c>
    </row>
    <row r="28" spans="1:13" x14ac:dyDescent="0.35">
      <c r="A28" s="15">
        <f>$A$10</f>
        <v>2011</v>
      </c>
      <c r="B28" s="14">
        <v>1329.03601</v>
      </c>
      <c r="C28" s="14"/>
      <c r="D28" s="14">
        <v>362.77251969705867</v>
      </c>
      <c r="E28" s="14"/>
      <c r="F28" s="14">
        <v>341.68165999999985</v>
      </c>
      <c r="G28" s="14"/>
      <c r="H28" s="14">
        <v>113.22321852218015</v>
      </c>
      <c r="I28" s="14"/>
      <c r="J28" s="14">
        <v>211.65400287830073</v>
      </c>
      <c r="K28" s="14"/>
      <c r="L28" s="14"/>
      <c r="M28" s="14">
        <v>2358.3674110975394</v>
      </c>
    </row>
    <row r="29" spans="1:13" x14ac:dyDescent="0.35">
      <c r="A29" s="15">
        <f>A28+1</f>
        <v>2012</v>
      </c>
      <c r="B29" s="14">
        <v>1854.87436</v>
      </c>
      <c r="C29" s="14"/>
      <c r="D29" s="14">
        <v>1257.4285090894753</v>
      </c>
      <c r="E29" s="14"/>
      <c r="F29" s="14">
        <v>404.19632999999999</v>
      </c>
      <c r="G29" s="14"/>
      <c r="H29" s="14">
        <v>299.66669852548296</v>
      </c>
      <c r="I29" s="14"/>
      <c r="J29" s="14">
        <v>160.49534882557415</v>
      </c>
      <c r="K29" s="14"/>
      <c r="L29" s="14"/>
      <c r="M29" s="14">
        <v>3976.6612464405325</v>
      </c>
    </row>
    <row r="30" spans="1:13" x14ac:dyDescent="0.35">
      <c r="A30" s="15">
        <f t="shared" ref="A30:A37" si="1">A29+1</f>
        <v>2013</v>
      </c>
      <c r="B30" s="14">
        <v>3281.0410099999999</v>
      </c>
      <c r="C30" s="14"/>
      <c r="D30" s="14">
        <v>2169.3204694659098</v>
      </c>
      <c r="E30" s="14"/>
      <c r="F30" s="14">
        <v>497.30889999999994</v>
      </c>
      <c r="G30" s="14"/>
      <c r="H30" s="14">
        <v>510.24947368422289</v>
      </c>
      <c r="I30" s="14"/>
      <c r="J30" s="14">
        <v>319.30042557640337</v>
      </c>
      <c r="K30" s="14"/>
      <c r="L30" s="14"/>
      <c r="M30" s="14">
        <v>6777.2202787265369</v>
      </c>
    </row>
    <row r="31" spans="1:13" x14ac:dyDescent="0.35">
      <c r="A31" s="15">
        <f t="shared" si="1"/>
        <v>2014</v>
      </c>
      <c r="B31" s="14">
        <v>4720.8376699999999</v>
      </c>
      <c r="C31" s="14"/>
      <c r="D31" s="14">
        <v>6439.7699746273229</v>
      </c>
      <c r="E31" s="14"/>
      <c r="F31" s="14">
        <v>796.16903999999977</v>
      </c>
      <c r="G31" s="14"/>
      <c r="H31" s="14">
        <v>1527.2862320925969</v>
      </c>
      <c r="I31" s="14"/>
      <c r="J31" s="14">
        <v>381.29884318328641</v>
      </c>
      <c r="K31" s="14"/>
      <c r="L31" s="14"/>
      <c r="M31" s="14">
        <v>13865.361759903204</v>
      </c>
    </row>
    <row r="32" spans="1:13" x14ac:dyDescent="0.35">
      <c r="A32" s="15">
        <f t="shared" si="1"/>
        <v>2015</v>
      </c>
      <c r="B32" s="14">
        <v>4618.517179999998</v>
      </c>
      <c r="C32" s="14"/>
      <c r="D32" s="14">
        <v>10120.7341852681</v>
      </c>
      <c r="E32" s="14"/>
      <c r="F32" s="14">
        <v>924.95479000000023</v>
      </c>
      <c r="G32" s="14"/>
      <c r="H32" s="14">
        <v>2392.22463954879</v>
      </c>
      <c r="I32" s="14"/>
      <c r="J32" s="14">
        <v>440.89614335941354</v>
      </c>
      <c r="K32" s="14"/>
      <c r="L32" s="14"/>
      <c r="M32" s="14">
        <v>18497.326938176306</v>
      </c>
    </row>
    <row r="33" spans="1:13" x14ac:dyDescent="0.35">
      <c r="A33" s="15">
        <f t="shared" si="1"/>
        <v>2016</v>
      </c>
      <c r="B33" s="14">
        <v>8182.7703700000011</v>
      </c>
      <c r="C33" s="14"/>
      <c r="D33" s="14">
        <v>15033.000485278833</v>
      </c>
      <c r="E33" s="14"/>
      <c r="F33" s="14">
        <v>1311.5680199999995</v>
      </c>
      <c r="G33" s="14"/>
      <c r="H33" s="14">
        <v>3549.4108051120675</v>
      </c>
      <c r="I33" s="14"/>
      <c r="J33" s="14">
        <v>454.40785377882253</v>
      </c>
      <c r="K33" s="14"/>
      <c r="L33" s="14"/>
      <c r="M33" s="14">
        <v>28531.157534169724</v>
      </c>
    </row>
    <row r="34" spans="1:13" x14ac:dyDescent="0.35">
      <c r="A34" s="15">
        <f t="shared" si="1"/>
        <v>2017</v>
      </c>
      <c r="B34" s="14">
        <v>9021.8686100000014</v>
      </c>
      <c r="C34" s="14"/>
      <c r="D34" s="14">
        <v>14226.244200373661</v>
      </c>
      <c r="E34" s="14"/>
      <c r="F34" s="14">
        <v>1531.8888899999999</v>
      </c>
      <c r="G34" s="14"/>
      <c r="H34" s="14">
        <v>3358.929239070837</v>
      </c>
      <c r="I34" s="14"/>
      <c r="J34" s="14">
        <v>452.31838119733726</v>
      </c>
      <c r="K34" s="14"/>
      <c r="L34" s="14"/>
      <c r="M34" s="14">
        <v>28591.249320641837</v>
      </c>
    </row>
    <row r="35" spans="1:13" x14ac:dyDescent="0.35">
      <c r="A35" s="15">
        <f t="shared" si="1"/>
        <v>2018</v>
      </c>
      <c r="B35" s="14">
        <v>7066.0811799999919</v>
      </c>
      <c r="C35" s="14"/>
      <c r="D35" s="14">
        <v>17657.804327436454</v>
      </c>
      <c r="E35" s="14"/>
      <c r="F35" s="14">
        <v>1446.8689900000002</v>
      </c>
      <c r="G35" s="14"/>
      <c r="H35" s="14">
        <v>4158.5921558424616</v>
      </c>
      <c r="I35" s="14"/>
      <c r="J35" s="14">
        <v>495.8304418680454</v>
      </c>
      <c r="K35" s="14"/>
      <c r="L35" s="14"/>
      <c r="M35" s="14">
        <v>30825.177095146955</v>
      </c>
    </row>
    <row r="36" spans="1:13" x14ac:dyDescent="0.35">
      <c r="A36" s="15">
        <f t="shared" si="1"/>
        <v>2019</v>
      </c>
      <c r="B36" s="14">
        <v>5140.6066800000008</v>
      </c>
      <c r="C36" s="14"/>
      <c r="D36" s="14">
        <v>26415.947869947995</v>
      </c>
      <c r="E36" s="14"/>
      <c r="F36" s="14">
        <v>1236.4920300000006</v>
      </c>
      <c r="G36" s="14"/>
      <c r="H36" s="14">
        <v>6237.0150848253252</v>
      </c>
      <c r="I36" s="14"/>
      <c r="J36" s="14">
        <v>559.85366662009017</v>
      </c>
      <c r="K36" s="14"/>
      <c r="L36" s="14"/>
      <c r="M36" s="14">
        <v>39589.915331393415</v>
      </c>
    </row>
    <row r="37" spans="1:13" x14ac:dyDescent="0.35">
      <c r="A37" s="15">
        <f t="shared" si="1"/>
        <v>2020</v>
      </c>
      <c r="B37" s="14">
        <v>4728.0176799999999</v>
      </c>
      <c r="C37" s="14"/>
      <c r="D37" s="14">
        <v>38049.115898329008</v>
      </c>
      <c r="E37" s="14"/>
      <c r="F37" s="14">
        <v>928.36610999999937</v>
      </c>
      <c r="G37" s="14"/>
      <c r="H37" s="14">
        <v>8983.6984457454673</v>
      </c>
      <c r="I37" s="14"/>
      <c r="J37" s="14">
        <v>1194.0274943052837</v>
      </c>
      <c r="K37" s="14"/>
      <c r="L37" s="14"/>
      <c r="M37" s="14">
        <v>53883.225628379754</v>
      </c>
    </row>
    <row r="38" spans="1:13" ht="15" thickBot="1" x14ac:dyDescent="0.4">
      <c r="A38" s="73" t="s">
        <v>61</v>
      </c>
      <c r="B38" s="14">
        <v>56571.908879999995</v>
      </c>
      <c r="C38" s="14">
        <v>0</v>
      </c>
      <c r="D38" s="14">
        <v>132494.28101332299</v>
      </c>
      <c r="E38" s="14">
        <v>0</v>
      </c>
      <c r="F38" s="14">
        <v>10610.035809999999</v>
      </c>
      <c r="G38" s="14">
        <v>0</v>
      </c>
      <c r="H38" s="14">
        <v>31282.95200314567</v>
      </c>
      <c r="I38" s="14">
        <v>0</v>
      </c>
      <c r="J38" s="14">
        <v>5417.0969999999988</v>
      </c>
      <c r="K38" s="14">
        <v>0</v>
      </c>
      <c r="L38" s="14">
        <v>0</v>
      </c>
      <c r="M38" s="14">
        <v>236376.27470646871</v>
      </c>
    </row>
    <row r="39" spans="1:13" x14ac:dyDescent="0.35">
      <c r="A39" s="30"/>
      <c r="B39" s="31"/>
      <c r="C39" s="31"/>
      <c r="D39" s="31"/>
      <c r="E39" s="31"/>
      <c r="F39" s="31"/>
      <c r="G39" s="31"/>
      <c r="H39" s="31"/>
      <c r="I39" s="31"/>
      <c r="J39" s="31"/>
      <c r="K39" s="31"/>
      <c r="L39" s="31"/>
      <c r="M39" s="31"/>
    </row>
    <row r="40" spans="1:13" ht="15" thickBot="1" x14ac:dyDescent="0.4">
      <c r="A40" s="30"/>
      <c r="B40" s="31"/>
      <c r="C40" s="31"/>
      <c r="D40" s="31"/>
      <c r="E40" s="31"/>
      <c r="F40" s="31"/>
      <c r="G40" s="31"/>
      <c r="H40" s="31"/>
      <c r="I40" s="31"/>
      <c r="J40" s="31"/>
      <c r="K40" s="31"/>
      <c r="L40" s="31"/>
      <c r="M40" s="31"/>
    </row>
    <row r="41" spans="1:13" ht="15" thickBot="1" x14ac:dyDescent="0.4">
      <c r="A41" s="21"/>
      <c r="B41" s="82" t="s">
        <v>63</v>
      </c>
      <c r="C41" s="83"/>
      <c r="D41" s="84"/>
      <c r="E41" s="82" t="s">
        <v>25</v>
      </c>
      <c r="F41" s="83"/>
      <c r="G41" s="84"/>
      <c r="H41" s="82" t="s">
        <v>26</v>
      </c>
      <c r="I41" s="84"/>
      <c r="J41" s="22">
        <v>34</v>
      </c>
      <c r="K41" s="85" t="s">
        <v>27</v>
      </c>
      <c r="L41" s="86"/>
      <c r="M41" s="19"/>
    </row>
    <row r="42" spans="1:13" x14ac:dyDescent="0.35">
      <c r="A42" s="25"/>
      <c r="B42" s="24">
        <v>26</v>
      </c>
      <c r="C42" s="24">
        <v>27</v>
      </c>
      <c r="D42" s="24">
        <v>28</v>
      </c>
      <c r="E42" s="24">
        <v>29</v>
      </c>
      <c r="F42" s="24">
        <v>30</v>
      </c>
      <c r="G42" s="24">
        <v>31</v>
      </c>
      <c r="H42" s="24">
        <v>32</v>
      </c>
      <c r="I42" s="24">
        <v>33</v>
      </c>
      <c r="J42" s="26"/>
      <c r="K42" s="26">
        <v>35</v>
      </c>
      <c r="L42" s="26">
        <v>36</v>
      </c>
      <c r="M42" s="19"/>
    </row>
    <row r="43" spans="1:13" x14ac:dyDescent="0.35">
      <c r="A43" s="27" t="s">
        <v>20</v>
      </c>
      <c r="B43" s="26"/>
      <c r="C43" s="26"/>
      <c r="D43" s="26"/>
      <c r="E43" s="26"/>
      <c r="F43" s="26"/>
      <c r="G43" s="26"/>
      <c r="H43" s="26"/>
      <c r="I43" s="26"/>
      <c r="J43" s="26"/>
      <c r="K43" s="26"/>
      <c r="L43" s="26"/>
      <c r="M43" s="19"/>
    </row>
    <row r="44" spans="1:13" ht="76.5" thickBot="1" x14ac:dyDescent="0.4">
      <c r="A44" s="28" t="s">
        <v>21</v>
      </c>
      <c r="B44" s="28" t="s">
        <v>7</v>
      </c>
      <c r="C44" s="28" t="s">
        <v>8</v>
      </c>
      <c r="D44" s="28" t="s">
        <v>28</v>
      </c>
      <c r="E44" s="28" t="s">
        <v>7</v>
      </c>
      <c r="F44" s="28" t="s">
        <v>8</v>
      </c>
      <c r="G44" s="28" t="s">
        <v>28</v>
      </c>
      <c r="H44" s="28" t="s">
        <v>29</v>
      </c>
      <c r="I44" s="28" t="s">
        <v>30</v>
      </c>
      <c r="J44" s="28" t="s">
        <v>31</v>
      </c>
      <c r="K44" s="28" t="s">
        <v>15</v>
      </c>
      <c r="L44" s="28" t="s">
        <v>32</v>
      </c>
      <c r="M44" s="19"/>
    </row>
    <row r="45" spans="1:13" x14ac:dyDescent="0.35">
      <c r="A45" s="12" t="s">
        <v>12</v>
      </c>
      <c r="B45" s="13" t="s">
        <v>14</v>
      </c>
      <c r="C45" s="13" t="s">
        <v>14</v>
      </c>
      <c r="D45" s="13" t="s">
        <v>14</v>
      </c>
      <c r="E45" s="13" t="s">
        <v>14</v>
      </c>
      <c r="F45" s="13" t="s">
        <v>14</v>
      </c>
      <c r="G45" s="13" t="s">
        <v>14</v>
      </c>
      <c r="H45" s="14"/>
      <c r="I45" s="14"/>
      <c r="J45" s="13" t="s">
        <v>14</v>
      </c>
      <c r="K45" s="14">
        <v>7390.4007038091868</v>
      </c>
      <c r="L45" s="14">
        <v>2090.2114585836798</v>
      </c>
      <c r="M45" s="19"/>
    </row>
    <row r="46" spans="1:13" x14ac:dyDescent="0.35">
      <c r="A46" s="15">
        <f>$A$10</f>
        <v>2011</v>
      </c>
      <c r="B46" s="14">
        <v>36502.921304597534</v>
      </c>
      <c r="C46" s="14">
        <v>0</v>
      </c>
      <c r="D46" s="14">
        <v>36502.921304597534</v>
      </c>
      <c r="E46" s="32">
        <f>B46/B10</f>
        <v>0.93535229802383801</v>
      </c>
      <c r="F46" s="32">
        <f t="shared" ref="F46:G46" si="2">C46/C10</f>
        <v>0</v>
      </c>
      <c r="G46" s="32">
        <f t="shared" si="2"/>
        <v>0.95304594091054584</v>
      </c>
      <c r="H46" s="14"/>
      <c r="I46" s="14"/>
      <c r="J46" s="14"/>
      <c r="K46" s="14">
        <v>1691.8085296970587</v>
      </c>
      <c r="L46" s="14">
        <v>666.5588814004808</v>
      </c>
      <c r="M46" s="19"/>
    </row>
    <row r="47" spans="1:13" x14ac:dyDescent="0.35">
      <c r="A47" s="15">
        <f>A46+1</f>
        <v>2012</v>
      </c>
      <c r="B47" s="14">
        <v>38420.678878940496</v>
      </c>
      <c r="C47" s="14">
        <v>0</v>
      </c>
      <c r="D47" s="14">
        <v>38420.678878940496</v>
      </c>
      <c r="E47" s="32">
        <f t="shared" ref="E47:G55" si="3">B47/B11</f>
        <v>0.6940444851900337</v>
      </c>
      <c r="F47" s="32">
        <f t="shared" si="3"/>
        <v>0</v>
      </c>
      <c r="G47" s="32">
        <f t="shared" si="3"/>
        <v>0.71600635409699398</v>
      </c>
      <c r="H47" s="14"/>
      <c r="I47" s="14"/>
      <c r="J47" s="14"/>
      <c r="K47" s="14">
        <v>3112.3028690894753</v>
      </c>
      <c r="L47" s="14">
        <v>864.35837735105713</v>
      </c>
      <c r="M47" s="19"/>
    </row>
    <row r="48" spans="1:13" x14ac:dyDescent="0.35">
      <c r="A48" s="15">
        <f t="shared" ref="A48:A55" si="4">A47+1</f>
        <v>2013</v>
      </c>
      <c r="B48" s="14">
        <v>51173.92569622655</v>
      </c>
      <c r="C48" s="14">
        <v>0</v>
      </c>
      <c r="D48" s="14">
        <v>51173.92569622655</v>
      </c>
      <c r="E48" s="32">
        <f t="shared" si="3"/>
        <v>0.74649128105993301</v>
      </c>
      <c r="F48" s="32">
        <f t="shared" si="3"/>
        <v>0</v>
      </c>
      <c r="G48" s="32">
        <f t="shared" si="3"/>
        <v>0.77200626675973449</v>
      </c>
      <c r="H48" s="14"/>
      <c r="I48" s="14"/>
      <c r="J48" s="14"/>
      <c r="K48" s="14">
        <v>5450.3614794659097</v>
      </c>
      <c r="L48" s="14">
        <v>1326.858799260626</v>
      </c>
      <c r="M48" s="19"/>
    </row>
    <row r="49" spans="1:13" x14ac:dyDescent="0.35">
      <c r="A49" s="15">
        <f t="shared" si="4"/>
        <v>2014</v>
      </c>
      <c r="B49" s="14">
        <v>54857.907941903213</v>
      </c>
      <c r="C49" s="14">
        <v>41.888120000000001</v>
      </c>
      <c r="D49" s="14">
        <v>54816.019821903217</v>
      </c>
      <c r="E49" s="32">
        <f t="shared" si="3"/>
        <v>0.97623699112446061</v>
      </c>
      <c r="F49" s="32">
        <f t="shared" si="3"/>
        <v>8.3174031731095777E-2</v>
      </c>
      <c r="G49" s="32">
        <f t="shared" si="3"/>
        <v>0.98431326488509419</v>
      </c>
      <c r="H49" s="14"/>
      <c r="I49" s="14"/>
      <c r="J49" s="14"/>
      <c r="K49" s="14">
        <v>11160.607644627322</v>
      </c>
      <c r="L49" s="14">
        <v>2704.7541152758831</v>
      </c>
      <c r="M49" s="19"/>
    </row>
    <row r="50" spans="1:13" x14ac:dyDescent="0.35">
      <c r="A50" s="15">
        <f t="shared" si="4"/>
        <v>2015</v>
      </c>
      <c r="B50" s="14">
        <v>65540.960184176205</v>
      </c>
      <c r="C50" s="14">
        <v>0</v>
      </c>
      <c r="D50" s="14">
        <v>65540.960184176205</v>
      </c>
      <c r="E50" s="32">
        <f t="shared" si="3"/>
        <v>0.93496342977248614</v>
      </c>
      <c r="F50" s="32">
        <f t="shared" si="3"/>
        <v>0</v>
      </c>
      <c r="G50" s="32">
        <f t="shared" si="3"/>
        <v>0.97330106952527595</v>
      </c>
      <c r="H50" s="14"/>
      <c r="I50" s="14"/>
      <c r="J50" s="14"/>
      <c r="K50" s="14">
        <v>14739.251365268097</v>
      </c>
      <c r="L50" s="14">
        <v>3758.0755729082039</v>
      </c>
      <c r="M50" s="19"/>
    </row>
    <row r="51" spans="1:13" x14ac:dyDescent="0.35">
      <c r="A51" s="15">
        <f t="shared" si="4"/>
        <v>2016</v>
      </c>
      <c r="B51" s="14">
        <v>73094.868164169777</v>
      </c>
      <c r="C51" s="14">
        <v>0</v>
      </c>
      <c r="D51" s="14">
        <v>73094.868164169777</v>
      </c>
      <c r="E51" s="32">
        <f t="shared" si="3"/>
        <v>0.95757002506125999</v>
      </c>
      <c r="F51" s="32">
        <f t="shared" si="3"/>
        <v>0</v>
      </c>
      <c r="G51" s="32">
        <f t="shared" si="3"/>
        <v>0.9676670158571189</v>
      </c>
      <c r="H51" s="14"/>
      <c r="I51" s="14"/>
      <c r="J51" s="14"/>
      <c r="K51" s="14">
        <v>23215.770855278835</v>
      </c>
      <c r="L51" s="14">
        <v>5315.3866788908899</v>
      </c>
      <c r="M51" s="19"/>
    </row>
    <row r="52" spans="1:13" x14ac:dyDescent="0.35">
      <c r="A52" s="15">
        <f t="shared" si="4"/>
        <v>2017</v>
      </c>
      <c r="B52" s="14">
        <v>64938.552072641774</v>
      </c>
      <c r="C52" s="14">
        <v>0</v>
      </c>
      <c r="D52" s="14">
        <v>64938.552072641774</v>
      </c>
      <c r="E52" s="32">
        <f t="shared" si="3"/>
        <v>0.84474911400439923</v>
      </c>
      <c r="F52" s="32">
        <f t="shared" si="3"/>
        <v>0</v>
      </c>
      <c r="G52" s="32">
        <f t="shared" si="3"/>
        <v>0.85835247232567491</v>
      </c>
      <c r="H52" s="14"/>
      <c r="I52" s="14"/>
      <c r="J52" s="14"/>
      <c r="K52" s="14">
        <v>23248.112810373663</v>
      </c>
      <c r="L52" s="14">
        <v>5343.1365102681739</v>
      </c>
      <c r="M52" s="19"/>
    </row>
    <row r="53" spans="1:13" x14ac:dyDescent="0.35">
      <c r="A53" s="15">
        <f t="shared" si="4"/>
        <v>2018</v>
      </c>
      <c r="B53" s="14">
        <v>64037.810655147005</v>
      </c>
      <c r="C53" s="14">
        <v>0</v>
      </c>
      <c r="D53" s="14">
        <v>64037.810655147005</v>
      </c>
      <c r="E53" s="32">
        <f t="shared" si="3"/>
        <v>0.58054065241367736</v>
      </c>
      <c r="F53" s="32">
        <f t="shared" si="3"/>
        <v>0</v>
      </c>
      <c r="G53" s="32">
        <f t="shared" si="3"/>
        <v>0.59255342090787766</v>
      </c>
      <c r="H53" s="14"/>
      <c r="I53" s="14"/>
      <c r="J53" s="14"/>
      <c r="K53" s="14">
        <v>24723.885507436447</v>
      </c>
      <c r="L53" s="14">
        <v>6101.291587710507</v>
      </c>
      <c r="M53" s="19"/>
    </row>
    <row r="54" spans="1:13" x14ac:dyDescent="0.35">
      <c r="A54" s="15">
        <f t="shared" si="4"/>
        <v>2019</v>
      </c>
      <c r="B54" s="14">
        <v>62871.706711393395</v>
      </c>
      <c r="C54" s="14">
        <v>0</v>
      </c>
      <c r="D54" s="14">
        <v>62871.706711393395</v>
      </c>
      <c r="E54" s="32">
        <f t="shared" si="3"/>
        <v>0.49848167461073811</v>
      </c>
      <c r="F54" s="32">
        <f t="shared" si="3"/>
        <v>0</v>
      </c>
      <c r="G54" s="32">
        <f t="shared" si="3"/>
        <v>0.5083520461976101</v>
      </c>
      <c r="H54" s="14"/>
      <c r="I54" s="14"/>
      <c r="J54" s="14"/>
      <c r="K54" s="14">
        <v>31556.554549947996</v>
      </c>
      <c r="L54" s="14">
        <v>8033.3607814454153</v>
      </c>
      <c r="M54" s="19"/>
    </row>
    <row r="55" spans="1:13" x14ac:dyDescent="0.35">
      <c r="A55" s="15">
        <f t="shared" si="4"/>
        <v>2020</v>
      </c>
      <c r="B55" s="14">
        <v>61943.022188379764</v>
      </c>
      <c r="C55" s="14">
        <v>0</v>
      </c>
      <c r="D55" s="14">
        <v>61943.022188379764</v>
      </c>
      <c r="E55" s="32">
        <f t="shared" si="3"/>
        <v>0.61174471259878083</v>
      </c>
      <c r="F55" s="32">
        <f t="shared" si="3"/>
        <v>0</v>
      </c>
      <c r="G55" s="32">
        <f t="shared" si="3"/>
        <v>0.63707964314637522</v>
      </c>
      <c r="H55" s="14"/>
      <c r="I55" s="14"/>
      <c r="J55" s="14"/>
      <c r="K55" s="14">
        <v>42777.133578329005</v>
      </c>
      <c r="L55" s="14">
        <v>11106.092050050751</v>
      </c>
      <c r="M55" s="19"/>
    </row>
    <row r="56" spans="1:13" ht="15" thickBot="1" x14ac:dyDescent="0.4">
      <c r="A56" s="73" t="s">
        <v>61</v>
      </c>
      <c r="B56" s="17" t="s">
        <v>14</v>
      </c>
      <c r="C56" s="17" t="s">
        <v>14</v>
      </c>
      <c r="D56" s="17" t="s">
        <v>14</v>
      </c>
      <c r="E56" s="17" t="s">
        <v>14</v>
      </c>
      <c r="F56" s="17" t="s">
        <v>14</v>
      </c>
      <c r="G56" s="17" t="s">
        <v>14</v>
      </c>
      <c r="H56" s="14">
        <v>0</v>
      </c>
      <c r="I56" s="14">
        <v>0</v>
      </c>
      <c r="J56" s="17" t="s">
        <v>14</v>
      </c>
      <c r="K56" s="14">
        <v>189066.189893323</v>
      </c>
      <c r="L56" s="14">
        <v>47310.084813145666</v>
      </c>
      <c r="M56" s="19"/>
    </row>
    <row r="57" spans="1:13" ht="15" thickBot="1" x14ac:dyDescent="0.4">
      <c r="A57" s="33"/>
      <c r="B57" s="34"/>
      <c r="C57" s="34"/>
      <c r="D57" s="34"/>
      <c r="E57" s="34"/>
      <c r="F57" s="34"/>
      <c r="G57" s="34"/>
      <c r="H57" s="34"/>
      <c r="I57" s="34"/>
      <c r="J57" s="34"/>
      <c r="K57" s="34"/>
      <c r="L57" s="34"/>
      <c r="M57" s="34"/>
    </row>
    <row r="58" spans="1:13" ht="15" thickTop="1" x14ac:dyDescent="0.35">
      <c r="A58" s="6"/>
      <c r="B58" s="6"/>
      <c r="C58" s="6"/>
      <c r="D58" s="6"/>
      <c r="E58" s="6"/>
      <c r="F58" s="6"/>
      <c r="G58" s="6"/>
      <c r="H58" s="6"/>
      <c r="I58" s="6"/>
      <c r="J58" s="6"/>
      <c r="K58" s="6"/>
      <c r="L58" s="6"/>
      <c r="M58" s="6"/>
    </row>
    <row r="59" spans="1:13" ht="15" thickBot="1" x14ac:dyDescent="0.4">
      <c r="A59" s="6"/>
      <c r="B59" s="6"/>
      <c r="C59" s="6"/>
      <c r="D59" s="6"/>
      <c r="E59" s="6"/>
      <c r="F59" s="6"/>
      <c r="G59" s="6"/>
      <c r="H59" s="6"/>
      <c r="I59" s="6"/>
      <c r="J59" s="6"/>
      <c r="K59" s="6"/>
      <c r="L59" s="6"/>
      <c r="M59" s="6"/>
    </row>
    <row r="60" spans="1:13" ht="15" thickTop="1" x14ac:dyDescent="0.35">
      <c r="A60" s="2" t="str">
        <f>A1</f>
        <v>ANNUAL STATEMENT FOR THE YEAR 2020 OF Berkley Insurance Company for Retro Rated WC</v>
      </c>
      <c r="B60" s="3"/>
      <c r="C60" s="2"/>
      <c r="D60" s="2"/>
      <c r="E60" s="2"/>
      <c r="F60" s="2"/>
      <c r="G60" s="2"/>
      <c r="H60" s="2"/>
      <c r="I60" s="2"/>
      <c r="J60" s="2"/>
      <c r="K60" s="2"/>
      <c r="L60" s="2"/>
      <c r="M60" s="2"/>
    </row>
    <row r="61" spans="1:13" x14ac:dyDescent="0.35">
      <c r="A61" s="4" t="s">
        <v>1</v>
      </c>
      <c r="B61" s="3"/>
      <c r="C61" s="4"/>
      <c r="D61" s="4"/>
      <c r="E61" s="4"/>
      <c r="F61" s="4"/>
      <c r="G61" s="4"/>
      <c r="H61" s="4"/>
      <c r="I61" s="4"/>
      <c r="J61" s="4"/>
      <c r="K61" s="4"/>
      <c r="L61" s="4"/>
      <c r="M61" s="4"/>
    </row>
    <row r="62" spans="1:13" ht="15" thickBot="1" x14ac:dyDescent="0.4">
      <c r="A62" s="87" t="s">
        <v>33</v>
      </c>
      <c r="B62" s="87"/>
      <c r="C62" s="87"/>
      <c r="D62" s="87"/>
      <c r="E62" s="87"/>
      <c r="F62" s="87"/>
      <c r="G62" s="87"/>
      <c r="H62" s="87"/>
      <c r="I62" s="87"/>
      <c r="J62" s="87"/>
      <c r="K62" s="87"/>
      <c r="L62" s="87"/>
      <c r="M62" s="87"/>
    </row>
    <row r="63" spans="1:13" ht="15" thickBot="1" x14ac:dyDescent="0.4">
      <c r="A63" s="35"/>
      <c r="B63" s="82" t="s">
        <v>34</v>
      </c>
      <c r="C63" s="83"/>
      <c r="D63" s="83"/>
      <c r="E63" s="83"/>
      <c r="F63" s="83"/>
      <c r="G63" s="83"/>
      <c r="H63" s="83"/>
      <c r="I63" s="83"/>
      <c r="J63" s="83"/>
      <c r="K63" s="84"/>
      <c r="L63" s="82" t="s">
        <v>35</v>
      </c>
      <c r="M63" s="84"/>
    </row>
    <row r="64" spans="1:13" x14ac:dyDescent="0.35">
      <c r="A64" s="36"/>
      <c r="B64" s="24">
        <v>1</v>
      </c>
      <c r="C64" s="24">
        <v>2</v>
      </c>
      <c r="D64" s="24">
        <v>3</v>
      </c>
      <c r="E64" s="24">
        <v>4</v>
      </c>
      <c r="F64" s="24">
        <v>5</v>
      </c>
      <c r="G64" s="24">
        <v>6</v>
      </c>
      <c r="H64" s="24">
        <v>7</v>
      </c>
      <c r="I64" s="24">
        <v>8</v>
      </c>
      <c r="J64" s="24">
        <v>9</v>
      </c>
      <c r="K64" s="24">
        <v>10</v>
      </c>
      <c r="L64" s="26">
        <v>11</v>
      </c>
      <c r="M64" s="26">
        <v>12</v>
      </c>
    </row>
    <row r="65" spans="1:13" ht="15" thickBot="1" x14ac:dyDescent="0.4">
      <c r="A65" s="37"/>
      <c r="B65" s="28">
        <f>A67</f>
        <v>2011</v>
      </c>
      <c r="C65" s="28">
        <f>B65+1</f>
        <v>2012</v>
      </c>
      <c r="D65" s="28">
        <f t="shared" ref="D65:K65" si="5">C65+1</f>
        <v>2013</v>
      </c>
      <c r="E65" s="28">
        <f t="shared" si="5"/>
        <v>2014</v>
      </c>
      <c r="F65" s="28">
        <f t="shared" si="5"/>
        <v>2015</v>
      </c>
      <c r="G65" s="28">
        <f t="shared" si="5"/>
        <v>2016</v>
      </c>
      <c r="H65" s="28">
        <f t="shared" si="5"/>
        <v>2017</v>
      </c>
      <c r="I65" s="28">
        <f t="shared" si="5"/>
        <v>2018</v>
      </c>
      <c r="J65" s="28">
        <f t="shared" si="5"/>
        <v>2019</v>
      </c>
      <c r="K65" s="28">
        <f t="shared" si="5"/>
        <v>2020</v>
      </c>
      <c r="L65" s="28" t="s">
        <v>36</v>
      </c>
      <c r="M65" s="28" t="s">
        <v>37</v>
      </c>
    </row>
    <row r="66" spans="1:13" x14ac:dyDescent="0.35">
      <c r="A66" s="12" t="s">
        <v>12</v>
      </c>
      <c r="B66" s="14">
        <v>46232.953875179002</v>
      </c>
      <c r="C66" s="14">
        <v>59614.727471810125</v>
      </c>
      <c r="D66" s="14">
        <v>74786.414731412471</v>
      </c>
      <c r="E66" s="14">
        <v>75026.23845260829</v>
      </c>
      <c r="F66" s="14">
        <v>75360.920398859656</v>
      </c>
      <c r="G66" s="14">
        <v>80466.2452562955</v>
      </c>
      <c r="H66" s="14">
        <v>86381.606221243113</v>
      </c>
      <c r="I66" s="14">
        <v>83589.24945665602</v>
      </c>
      <c r="J66" s="14">
        <v>83848.933527793182</v>
      </c>
      <c r="K66" s="14">
        <v>83935.286333985408</v>
      </c>
      <c r="L66" s="14">
        <v>86.352806192219262</v>
      </c>
      <c r="M66" s="14">
        <v>346.03687732937931</v>
      </c>
    </row>
    <row r="67" spans="1:13" x14ac:dyDescent="0.35">
      <c r="A67" s="15">
        <f>$A$10</f>
        <v>2011</v>
      </c>
      <c r="B67" s="14">
        <v>13141.647874820997</v>
      </c>
      <c r="C67" s="14">
        <v>19232.538927483813</v>
      </c>
      <c r="D67" s="14">
        <v>28409.206909999943</v>
      </c>
      <c r="E67" s="14">
        <v>28558.441849625866</v>
      </c>
      <c r="F67" s="14">
        <v>31512.729881192306</v>
      </c>
      <c r="G67" s="14">
        <v>34545.533472353462</v>
      </c>
      <c r="H67" s="14">
        <v>36500.631777300172</v>
      </c>
      <c r="I67" s="14">
        <v>35481.775760583725</v>
      </c>
      <c r="J67" s="14">
        <v>35673.518923917552</v>
      </c>
      <c r="K67" s="14">
        <v>35558.861898219235</v>
      </c>
      <c r="L67" s="14">
        <v>-114.65702569831907</v>
      </c>
      <c r="M67" s="14">
        <v>77.086137635506688</v>
      </c>
    </row>
    <row r="68" spans="1:13" ht="15" thickBot="1" x14ac:dyDescent="0.4">
      <c r="A68" s="15">
        <f>A67+1</f>
        <v>2012</v>
      </c>
      <c r="B68" s="39" t="s">
        <v>14</v>
      </c>
      <c r="C68" s="14">
        <v>20500.26696070606</v>
      </c>
      <c r="D68" s="14">
        <v>28425.149118918256</v>
      </c>
      <c r="E68" s="14">
        <v>28787.900673511922</v>
      </c>
      <c r="F68" s="14">
        <v>33313.26994835987</v>
      </c>
      <c r="G68" s="14">
        <v>36785.16426160538</v>
      </c>
      <c r="H68" s="14">
        <v>38289.175457661629</v>
      </c>
      <c r="I68" s="14">
        <v>38071.489432327377</v>
      </c>
      <c r="J68" s="14">
        <v>38400.076422223756</v>
      </c>
      <c r="K68" s="14">
        <v>37500.491107614929</v>
      </c>
      <c r="L68" s="14">
        <v>-899.58531460882728</v>
      </c>
      <c r="M68" s="14">
        <v>-570.99832471244781</v>
      </c>
    </row>
    <row r="69" spans="1:13" ht="15" thickBot="1" x14ac:dyDescent="0.4">
      <c r="A69" s="15">
        <f t="shared" ref="A69:A76" si="6">A68+1</f>
        <v>2013</v>
      </c>
      <c r="B69" s="39" t="s">
        <v>14</v>
      </c>
      <c r="C69" s="39" t="s">
        <v>14</v>
      </c>
      <c r="D69" s="14">
        <v>30823.346712044604</v>
      </c>
      <c r="E69" s="14">
        <v>30266.123225849282</v>
      </c>
      <c r="F69" s="14">
        <v>36632.944684179209</v>
      </c>
      <c r="G69" s="14">
        <v>40973.819361104535</v>
      </c>
      <c r="H69" s="14">
        <v>45109.239504134239</v>
      </c>
      <c r="I69" s="14">
        <v>48877.983272460348</v>
      </c>
      <c r="J69" s="14">
        <v>50211.517026602196</v>
      </c>
      <c r="K69" s="14">
        <v>49528.646413150149</v>
      </c>
      <c r="L69" s="14">
        <v>-682.87061345204711</v>
      </c>
      <c r="M69" s="14">
        <v>650.66314068979773</v>
      </c>
    </row>
    <row r="70" spans="1:13" ht="15" thickBot="1" x14ac:dyDescent="0.4">
      <c r="A70" s="15">
        <f t="shared" si="6"/>
        <v>2014</v>
      </c>
      <c r="B70" s="39" t="s">
        <v>14</v>
      </c>
      <c r="C70" s="39" t="s">
        <v>14</v>
      </c>
      <c r="D70" s="39" t="s">
        <v>14</v>
      </c>
      <c r="E70" s="14">
        <v>32743.974890335478</v>
      </c>
      <c r="F70" s="14">
        <v>35835.619649339795</v>
      </c>
      <c r="G70" s="14">
        <v>37084.338515264179</v>
      </c>
      <c r="H70" s="14">
        <v>39704.038813752282</v>
      </c>
      <c r="I70" s="14">
        <v>50104.767050383358</v>
      </c>
      <c r="J70" s="14">
        <v>53049.50657576097</v>
      </c>
      <c r="K70" s="14">
        <v>52920.30953671992</v>
      </c>
      <c r="L70" s="14">
        <v>-129.19703904104978</v>
      </c>
      <c r="M70" s="14">
        <v>2815.5424863365593</v>
      </c>
    </row>
    <row r="71" spans="1:13" ht="15" thickBot="1" x14ac:dyDescent="0.4">
      <c r="A71" s="15">
        <f t="shared" si="6"/>
        <v>2015</v>
      </c>
      <c r="B71" s="39" t="s">
        <v>14</v>
      </c>
      <c r="C71" s="39" t="s">
        <v>14</v>
      </c>
      <c r="D71" s="39" t="s">
        <v>14</v>
      </c>
      <c r="E71" s="39" t="s">
        <v>14</v>
      </c>
      <c r="F71" s="14">
        <v>35278.61489220216</v>
      </c>
      <c r="G71" s="14">
        <v>40746.74910751007</v>
      </c>
      <c r="H71" s="14">
        <v>45660.444924432864</v>
      </c>
      <c r="I71" s="14">
        <v>56123.546046551201</v>
      </c>
      <c r="J71" s="14">
        <v>62793.685129304038</v>
      </c>
      <c r="K71" s="14">
        <v>63605.775434816802</v>
      </c>
      <c r="L71" s="14">
        <v>812.09030551276351</v>
      </c>
      <c r="M71" s="14">
        <v>7482.2293882656022</v>
      </c>
    </row>
    <row r="72" spans="1:13" ht="15" thickBot="1" x14ac:dyDescent="0.4">
      <c r="A72" s="15">
        <f t="shared" si="6"/>
        <v>2016</v>
      </c>
      <c r="B72" s="39" t="s">
        <v>14</v>
      </c>
      <c r="C72" s="39" t="s">
        <v>14</v>
      </c>
      <c r="D72" s="39" t="s">
        <v>14</v>
      </c>
      <c r="E72" s="39" t="s">
        <v>14</v>
      </c>
      <c r="F72" s="39" t="s">
        <v>14</v>
      </c>
      <c r="G72" s="14">
        <v>36341.734973759194</v>
      </c>
      <c r="H72" s="14">
        <v>37539.658159367995</v>
      </c>
      <c r="I72" s="14">
        <v>53683.495267619961</v>
      </c>
      <c r="J72" s="14">
        <v>67574.786140953875</v>
      </c>
      <c r="K72" s="14">
        <v>71054.383400390972</v>
      </c>
      <c r="L72" s="14">
        <v>3479.5972594370992</v>
      </c>
      <c r="M72" s="14">
        <v>17370.888132771008</v>
      </c>
    </row>
    <row r="73" spans="1:13" ht="15" thickBot="1" x14ac:dyDescent="0.4">
      <c r="A73" s="15">
        <f t="shared" si="6"/>
        <v>2017</v>
      </c>
      <c r="B73" s="39" t="s">
        <v>14</v>
      </c>
      <c r="C73" s="39" t="s">
        <v>14</v>
      </c>
      <c r="D73" s="39" t="s">
        <v>14</v>
      </c>
      <c r="E73" s="39" t="s">
        <v>14</v>
      </c>
      <c r="F73" s="39" t="s">
        <v>14</v>
      </c>
      <c r="G73" s="39" t="s">
        <v>14</v>
      </c>
      <c r="H73" s="14">
        <v>39693.252322295906</v>
      </c>
      <c r="I73" s="14">
        <v>45696.339830093122</v>
      </c>
      <c r="J73" s="14">
        <v>57939.14162293855</v>
      </c>
      <c r="K73" s="14">
        <v>63193.46824944445</v>
      </c>
      <c r="L73" s="14">
        <v>5254.3266265058965</v>
      </c>
      <c r="M73" s="14">
        <v>17497.128419351324</v>
      </c>
    </row>
    <row r="74" spans="1:13" ht="15" thickBot="1" x14ac:dyDescent="0.4">
      <c r="A74" s="15">
        <f t="shared" si="6"/>
        <v>2018</v>
      </c>
      <c r="B74" s="39" t="s">
        <v>14</v>
      </c>
      <c r="C74" s="39" t="s">
        <v>14</v>
      </c>
      <c r="D74" s="39" t="s">
        <v>14</v>
      </c>
      <c r="E74" s="39" t="s">
        <v>14</v>
      </c>
      <c r="F74" s="39" t="s">
        <v>14</v>
      </c>
      <c r="G74" s="39" t="s">
        <v>14</v>
      </c>
      <c r="H74" s="39" t="s">
        <v>14</v>
      </c>
      <c r="I74" s="14">
        <v>46463.192349255922</v>
      </c>
      <c r="J74" s="14">
        <v>53781.74013855253</v>
      </c>
      <c r="K74" s="14">
        <v>61873.169593278923</v>
      </c>
      <c r="L74" s="14">
        <v>8091.4294547263908</v>
      </c>
      <c r="M74" s="14">
        <v>15409.977244023003</v>
      </c>
    </row>
    <row r="75" spans="1:13" ht="15" thickBot="1" x14ac:dyDescent="0.4">
      <c r="A75" s="15">
        <f t="shared" si="6"/>
        <v>2019</v>
      </c>
      <c r="B75" s="39" t="s">
        <v>14</v>
      </c>
      <c r="C75" s="39" t="s">
        <v>14</v>
      </c>
      <c r="D75" s="39" t="s">
        <v>14</v>
      </c>
      <c r="E75" s="39" t="s">
        <v>14</v>
      </c>
      <c r="F75" s="39" t="s">
        <v>14</v>
      </c>
      <c r="G75" s="39" t="s">
        <v>14</v>
      </c>
      <c r="H75" s="39" t="s">
        <v>14</v>
      </c>
      <c r="I75" s="39" t="s">
        <v>14</v>
      </c>
      <c r="J75" s="14">
        <v>59471.112125833097</v>
      </c>
      <c r="K75" s="14">
        <v>60482.776074773283</v>
      </c>
      <c r="L75" s="14">
        <v>1011.6639489401877</v>
      </c>
      <c r="M75" s="39" t="s">
        <v>14</v>
      </c>
    </row>
    <row r="76" spans="1:13" ht="15" thickBot="1" x14ac:dyDescent="0.4">
      <c r="A76" s="15">
        <f t="shared" si="6"/>
        <v>2020</v>
      </c>
      <c r="B76" s="39" t="s">
        <v>14</v>
      </c>
      <c r="C76" s="39" t="s">
        <v>14</v>
      </c>
      <c r="D76" s="39" t="s">
        <v>14</v>
      </c>
      <c r="E76" s="39" t="s">
        <v>14</v>
      </c>
      <c r="F76" s="39" t="s">
        <v>14</v>
      </c>
      <c r="G76" s="39" t="s">
        <v>14</v>
      </c>
      <c r="H76" s="39" t="s">
        <v>14</v>
      </c>
      <c r="I76" s="39" t="s">
        <v>14</v>
      </c>
      <c r="J76" s="39" t="s">
        <v>14</v>
      </c>
      <c r="K76" s="14">
        <v>60390.266324074481</v>
      </c>
      <c r="L76" s="39" t="s">
        <v>14</v>
      </c>
      <c r="M76" s="39" t="s">
        <v>14</v>
      </c>
    </row>
    <row r="77" spans="1:13" x14ac:dyDescent="0.35">
      <c r="A77" s="40"/>
      <c r="B77" s="41"/>
      <c r="C77" s="41"/>
      <c r="D77" s="41"/>
      <c r="E77" s="41"/>
      <c r="F77" s="41"/>
      <c r="G77" s="41"/>
      <c r="H77" s="41"/>
      <c r="I77" s="41"/>
      <c r="J77" s="41"/>
      <c r="K77" s="40" t="s">
        <v>62</v>
      </c>
      <c r="L77" s="14">
        <v>16909.150408514313</v>
      </c>
      <c r="M77" s="14">
        <v>61078.553501689734</v>
      </c>
    </row>
    <row r="78" spans="1:13" x14ac:dyDescent="0.35">
      <c r="A78" s="40"/>
      <c r="B78" s="41"/>
      <c r="C78" s="41"/>
      <c r="D78" s="41"/>
      <c r="E78" s="41"/>
      <c r="F78" s="41"/>
      <c r="G78" s="41"/>
      <c r="H78" s="41"/>
      <c r="I78" s="41"/>
      <c r="J78" s="41"/>
      <c r="K78" s="41"/>
      <c r="L78" s="41"/>
      <c r="M78" s="41"/>
    </row>
    <row r="79" spans="1:13" x14ac:dyDescent="0.35">
      <c r="A79" s="88"/>
      <c r="B79" s="88"/>
      <c r="C79" s="88"/>
      <c r="D79" s="88"/>
      <c r="E79" s="88"/>
      <c r="F79" s="88"/>
      <c r="G79" s="88"/>
      <c r="H79" s="88"/>
      <c r="I79" s="88"/>
      <c r="J79" s="88"/>
      <c r="K79" s="88"/>
      <c r="L79" s="88"/>
      <c r="M79" s="88"/>
    </row>
    <row r="80" spans="1:13" ht="15" thickBot="1" x14ac:dyDescent="0.4">
      <c r="A80" s="87" t="s">
        <v>38</v>
      </c>
      <c r="B80" s="87"/>
      <c r="C80" s="87"/>
      <c r="D80" s="87"/>
      <c r="E80" s="87"/>
      <c r="F80" s="87"/>
      <c r="G80" s="87"/>
      <c r="H80" s="87"/>
      <c r="I80" s="87"/>
      <c r="J80" s="87"/>
      <c r="K80" s="87"/>
      <c r="L80" s="87"/>
      <c r="M80" s="87"/>
    </row>
    <row r="81" spans="1:13" ht="15" thickBot="1" x14ac:dyDescent="0.4">
      <c r="A81" s="35"/>
      <c r="B81" s="82" t="s">
        <v>39</v>
      </c>
      <c r="C81" s="83"/>
      <c r="D81" s="83"/>
      <c r="E81" s="83"/>
      <c r="F81" s="83"/>
      <c r="G81" s="83"/>
      <c r="H81" s="83"/>
      <c r="I81" s="83"/>
      <c r="J81" s="83"/>
      <c r="K81" s="84"/>
      <c r="L81" s="40"/>
      <c r="M81" s="40"/>
    </row>
    <row r="82" spans="1:13" x14ac:dyDescent="0.35">
      <c r="A82" s="36"/>
      <c r="B82" s="24">
        <v>1</v>
      </c>
      <c r="C82" s="24">
        <v>2</v>
      </c>
      <c r="D82" s="24">
        <v>3</v>
      </c>
      <c r="E82" s="24">
        <v>4</v>
      </c>
      <c r="F82" s="24">
        <v>5</v>
      </c>
      <c r="G82" s="24">
        <v>6</v>
      </c>
      <c r="H82" s="24">
        <v>7</v>
      </c>
      <c r="I82" s="24">
        <v>8</v>
      </c>
      <c r="J82" s="24">
        <v>9</v>
      </c>
      <c r="K82" s="24">
        <v>10</v>
      </c>
      <c r="L82" s="40"/>
      <c r="M82" s="40"/>
    </row>
    <row r="83" spans="1:13" ht="50.5" thickBot="1" x14ac:dyDescent="0.4">
      <c r="A83" s="37" t="s">
        <v>40</v>
      </c>
      <c r="B83" s="28">
        <f>A85</f>
        <v>2011</v>
      </c>
      <c r="C83" s="28">
        <f>B83+1</f>
        <v>2012</v>
      </c>
      <c r="D83" s="28">
        <f t="shared" ref="D83:K83" si="7">C83+1</f>
        <v>2013</v>
      </c>
      <c r="E83" s="28">
        <f t="shared" si="7"/>
        <v>2014</v>
      </c>
      <c r="F83" s="28">
        <f t="shared" si="7"/>
        <v>2015</v>
      </c>
      <c r="G83" s="28">
        <f t="shared" si="7"/>
        <v>2016</v>
      </c>
      <c r="H83" s="28">
        <f t="shared" si="7"/>
        <v>2017</v>
      </c>
      <c r="I83" s="28">
        <f t="shared" si="7"/>
        <v>2018</v>
      </c>
      <c r="J83" s="28">
        <f t="shared" si="7"/>
        <v>2019</v>
      </c>
      <c r="K83" s="28">
        <f t="shared" si="7"/>
        <v>2020</v>
      </c>
      <c r="L83" s="40"/>
      <c r="M83" s="40"/>
    </row>
    <row r="84" spans="1:13" x14ac:dyDescent="0.35">
      <c r="A84" s="12" t="s">
        <v>12</v>
      </c>
      <c r="B84" s="14"/>
      <c r="C84" s="14">
        <v>15463.433279999994</v>
      </c>
      <c r="D84" s="14">
        <v>26920.53633000005</v>
      </c>
      <c r="E84" s="14">
        <v>36956.024179999971</v>
      </c>
      <c r="F84" s="14">
        <v>47063.247179999969</v>
      </c>
      <c r="G84" s="14">
        <v>57042.528600000005</v>
      </c>
      <c r="H84" s="14">
        <v>64290.518200000042</v>
      </c>
      <c r="I84" s="14">
        <v>69875.770659999995</v>
      </c>
      <c r="J84" s="14">
        <v>72862.54372999999</v>
      </c>
      <c r="K84" s="14">
        <v>75201.688569999984</v>
      </c>
      <c r="L84" s="40"/>
      <c r="M84" s="40"/>
    </row>
    <row r="85" spans="1:13" x14ac:dyDescent="0.35">
      <c r="A85" s="15">
        <f>$A$10</f>
        <v>2011</v>
      </c>
      <c r="B85" s="14">
        <v>2586.8035499999978</v>
      </c>
      <c r="C85" s="14">
        <v>7583.1863099999928</v>
      </c>
      <c r="D85" s="14">
        <v>12019.663850000001</v>
      </c>
      <c r="E85" s="14">
        <v>15646.112510000001</v>
      </c>
      <c r="F85" s="14">
        <v>19816.88766</v>
      </c>
      <c r="G85" s="14">
        <v>24780.141029999995</v>
      </c>
      <c r="H85" s="14">
        <v>28015.962719999989</v>
      </c>
      <c r="I85" s="14">
        <v>30705.188590000012</v>
      </c>
      <c r="J85" s="14">
        <v>32924.230350000013</v>
      </c>
      <c r="K85" s="14">
        <v>33412.14849</v>
      </c>
      <c r="L85" s="40"/>
      <c r="M85" s="40"/>
    </row>
    <row r="86" spans="1:13" ht="15" thickBot="1" x14ac:dyDescent="0.4">
      <c r="A86" s="15">
        <f>A85+1</f>
        <v>2012</v>
      </c>
      <c r="B86" s="39" t="s">
        <v>14</v>
      </c>
      <c r="C86" s="14">
        <v>3944.450070000004</v>
      </c>
      <c r="D86" s="14">
        <v>9173.3055199999999</v>
      </c>
      <c r="E86" s="14">
        <v>14670.222409999977</v>
      </c>
      <c r="F86" s="14">
        <v>19451.754169999997</v>
      </c>
      <c r="G86" s="14">
        <v>23534.996190000005</v>
      </c>
      <c r="H86" s="14">
        <v>27992.410930000002</v>
      </c>
      <c r="I86" s="14">
        <v>31013.141719999996</v>
      </c>
      <c r="J86" s="14">
        <v>32434.188099999996</v>
      </c>
      <c r="K86" s="14">
        <v>33684.325209999974</v>
      </c>
      <c r="L86" s="40"/>
      <c r="M86" s="40"/>
    </row>
    <row r="87" spans="1:13" ht="15" thickBot="1" x14ac:dyDescent="0.4">
      <c r="A87" s="15">
        <f t="shared" ref="A87:A94" si="8">A86+1</f>
        <v>2013</v>
      </c>
      <c r="B87" s="39" t="s">
        <v>14</v>
      </c>
      <c r="C87" s="39" t="s">
        <v>14</v>
      </c>
      <c r="D87" s="14">
        <v>7480.0763799999877</v>
      </c>
      <c r="E87" s="14">
        <v>18080.740450000041</v>
      </c>
      <c r="F87" s="14">
        <v>24004.171650000029</v>
      </c>
      <c r="G87" s="14">
        <v>29219.779760000027</v>
      </c>
      <c r="H87" s="14">
        <v>35217.29808</v>
      </c>
      <c r="I87" s="14">
        <v>39014.20158999999</v>
      </c>
      <c r="J87" s="14">
        <v>41575.281379999993</v>
      </c>
      <c r="K87" s="14">
        <v>43070.726560000017</v>
      </c>
      <c r="L87" s="40"/>
      <c r="M87" s="40"/>
    </row>
    <row r="88" spans="1:13" ht="15" thickBot="1" x14ac:dyDescent="0.4">
      <c r="A88" s="15">
        <f t="shared" si="8"/>
        <v>2014</v>
      </c>
      <c r="B88" s="39" t="s">
        <v>14</v>
      </c>
      <c r="C88" s="39" t="s">
        <v>14</v>
      </c>
      <c r="D88" s="39" t="s">
        <v>14</v>
      </c>
      <c r="E88" s="14">
        <v>8788.4018199999991</v>
      </c>
      <c r="F88" s="14">
        <v>18597.927759999988</v>
      </c>
      <c r="G88" s="14">
        <v>24101.053800000009</v>
      </c>
      <c r="H88" s="14">
        <v>29151.937420000006</v>
      </c>
      <c r="I88" s="14">
        <v>33784.048989999981</v>
      </c>
      <c r="J88" s="14">
        <v>37184.027039999994</v>
      </c>
      <c r="K88" s="14">
        <v>39436.246619999998</v>
      </c>
      <c r="L88" s="40"/>
      <c r="M88" s="40"/>
    </row>
    <row r="89" spans="1:13" ht="15" thickBot="1" x14ac:dyDescent="0.4">
      <c r="A89" s="15">
        <f t="shared" si="8"/>
        <v>2015</v>
      </c>
      <c r="B89" s="39" t="s">
        <v>14</v>
      </c>
      <c r="C89" s="39" t="s">
        <v>14</v>
      </c>
      <c r="D89" s="39" t="s">
        <v>14</v>
      </c>
      <c r="E89" s="39" t="s">
        <v>14</v>
      </c>
      <c r="F89" s="14">
        <v>8852.0484500000275</v>
      </c>
      <c r="G89" s="14">
        <v>22586.059919999945</v>
      </c>
      <c r="H89" s="14">
        <v>29218.781349999943</v>
      </c>
      <c r="I89" s="14">
        <v>36644.700409999954</v>
      </c>
      <c r="J89" s="14">
        <v>42649.93488999999</v>
      </c>
      <c r="K89" s="14">
        <v>45549.344639999901</v>
      </c>
      <c r="L89" s="40"/>
      <c r="M89" s="40"/>
    </row>
    <row r="90" spans="1:13" ht="15" thickBot="1" x14ac:dyDescent="0.4">
      <c r="A90" s="15">
        <f t="shared" si="8"/>
        <v>2016</v>
      </c>
      <c r="B90" s="39" t="s">
        <v>14</v>
      </c>
      <c r="C90" s="39" t="s">
        <v>14</v>
      </c>
      <c r="D90" s="39" t="s">
        <v>14</v>
      </c>
      <c r="E90" s="39" t="s">
        <v>14</v>
      </c>
      <c r="F90" s="39" t="s">
        <v>14</v>
      </c>
      <c r="G90" s="14">
        <v>9094.0009900000023</v>
      </c>
      <c r="H90" s="14">
        <v>21182.160929999965</v>
      </c>
      <c r="I90" s="14">
        <v>29772.246129999956</v>
      </c>
      <c r="J90" s="14">
        <v>38264.747170000046</v>
      </c>
      <c r="K90" s="14">
        <v>42977.633720000071</v>
      </c>
      <c r="L90" s="40"/>
      <c r="M90" s="40"/>
    </row>
    <row r="91" spans="1:13" ht="15" thickBot="1" x14ac:dyDescent="0.4">
      <c r="A91" s="15">
        <f t="shared" si="8"/>
        <v>2017</v>
      </c>
      <c r="B91" s="39" t="s">
        <v>14</v>
      </c>
      <c r="C91" s="39" t="s">
        <v>14</v>
      </c>
      <c r="D91" s="39" t="s">
        <v>14</v>
      </c>
      <c r="E91" s="39" t="s">
        <v>14</v>
      </c>
      <c r="F91" s="39" t="s">
        <v>14</v>
      </c>
      <c r="G91" s="39" t="s">
        <v>14</v>
      </c>
      <c r="H91" s="14">
        <v>9829.8978999999727</v>
      </c>
      <c r="I91" s="14">
        <v>22799.511179999929</v>
      </c>
      <c r="J91" s="14">
        <v>29205.937209999956</v>
      </c>
      <c r="K91" s="14">
        <v>35054.537309999949</v>
      </c>
      <c r="L91" s="40"/>
      <c r="M91" s="40"/>
    </row>
    <row r="92" spans="1:13" ht="15" thickBot="1" x14ac:dyDescent="0.4">
      <c r="A92" s="15">
        <f t="shared" si="8"/>
        <v>2018</v>
      </c>
      <c r="B92" s="39" t="s">
        <v>14</v>
      </c>
      <c r="C92" s="39" t="s">
        <v>14</v>
      </c>
      <c r="D92" s="39" t="s">
        <v>14</v>
      </c>
      <c r="E92" s="39" t="s">
        <v>14</v>
      </c>
      <c r="F92" s="39" t="s">
        <v>14</v>
      </c>
      <c r="G92" s="39" t="s">
        <v>14</v>
      </c>
      <c r="H92" s="39" t="s">
        <v>14</v>
      </c>
      <c r="I92" s="14">
        <v>10745.321219999998</v>
      </c>
      <c r="J92" s="14">
        <v>24124.727090000062</v>
      </c>
      <c r="K92" s="14">
        <v>31543.822940000009</v>
      </c>
      <c r="L92" s="40"/>
      <c r="M92" s="40"/>
    </row>
    <row r="93" spans="1:13" ht="15" thickBot="1" x14ac:dyDescent="0.4">
      <c r="A93" s="15">
        <f t="shared" si="8"/>
        <v>2019</v>
      </c>
      <c r="B93" s="39" t="s">
        <v>14</v>
      </c>
      <c r="C93" s="39" t="s">
        <v>14</v>
      </c>
      <c r="D93" s="39" t="s">
        <v>14</v>
      </c>
      <c r="E93" s="39" t="s">
        <v>14</v>
      </c>
      <c r="F93" s="39" t="s">
        <v>14</v>
      </c>
      <c r="G93" s="39" t="s">
        <v>14</v>
      </c>
      <c r="H93" s="39" t="s">
        <v>14</v>
      </c>
      <c r="I93" s="39" t="s">
        <v>14</v>
      </c>
      <c r="J93" s="14">
        <v>8954.8386500000051</v>
      </c>
      <c r="K93" s="14">
        <v>21452.71440999996</v>
      </c>
      <c r="L93" s="40"/>
      <c r="M93" s="40"/>
    </row>
    <row r="94" spans="1:13" ht="15" thickBot="1" x14ac:dyDescent="0.4">
      <c r="A94" s="15">
        <f t="shared" si="8"/>
        <v>2020</v>
      </c>
      <c r="B94" s="39" t="s">
        <v>14</v>
      </c>
      <c r="C94" s="39" t="s">
        <v>14</v>
      </c>
      <c r="D94" s="39" t="s">
        <v>14</v>
      </c>
      <c r="E94" s="39" t="s">
        <v>14</v>
      </c>
      <c r="F94" s="39" t="s">
        <v>14</v>
      </c>
      <c r="G94" s="39" t="s">
        <v>14</v>
      </c>
      <c r="H94" s="39" t="s">
        <v>14</v>
      </c>
      <c r="I94" s="39" t="s">
        <v>14</v>
      </c>
      <c r="J94" s="39" t="s">
        <v>14</v>
      </c>
      <c r="K94" s="14">
        <v>7701.0681900000054</v>
      </c>
      <c r="L94" s="40"/>
      <c r="M94" s="40"/>
    </row>
    <row r="95" spans="1:13" x14ac:dyDescent="0.35">
      <c r="A95" s="40"/>
      <c r="B95" s="41"/>
      <c r="C95" s="41"/>
      <c r="D95" s="41"/>
      <c r="E95" s="41"/>
      <c r="F95" s="41"/>
      <c r="G95" s="41"/>
      <c r="H95" s="41"/>
      <c r="I95" s="41"/>
      <c r="J95" s="41"/>
      <c r="K95" s="41"/>
      <c r="L95" s="40"/>
      <c r="M95" s="40"/>
    </row>
    <row r="96" spans="1:13" x14ac:dyDescent="0.35">
      <c r="A96" s="88"/>
      <c r="B96" s="88"/>
      <c r="C96" s="88"/>
      <c r="D96" s="88"/>
      <c r="E96" s="88"/>
      <c r="F96" s="88"/>
      <c r="G96" s="88"/>
      <c r="H96" s="88"/>
      <c r="I96" s="88"/>
      <c r="J96" s="88"/>
      <c r="K96" s="88"/>
      <c r="L96" s="88"/>
      <c r="M96" s="88"/>
    </row>
    <row r="97" spans="1:13" ht="15" thickBot="1" x14ac:dyDescent="0.4">
      <c r="A97" s="87" t="s">
        <v>41</v>
      </c>
      <c r="B97" s="87"/>
      <c r="C97" s="87"/>
      <c r="D97" s="87"/>
      <c r="E97" s="87"/>
      <c r="F97" s="87"/>
      <c r="G97" s="87"/>
      <c r="H97" s="87"/>
      <c r="I97" s="87"/>
      <c r="J97" s="87"/>
      <c r="K97" s="87"/>
      <c r="L97" s="19"/>
      <c r="M97" s="19"/>
    </row>
    <row r="98" spans="1:13" ht="15" thickBot="1" x14ac:dyDescent="0.4">
      <c r="A98" s="35"/>
      <c r="B98" s="79" t="s">
        <v>42</v>
      </c>
      <c r="C98" s="80"/>
      <c r="D98" s="80"/>
      <c r="E98" s="80"/>
      <c r="F98" s="80"/>
      <c r="G98" s="80"/>
      <c r="H98" s="80"/>
      <c r="I98" s="80"/>
      <c r="J98" s="80"/>
      <c r="K98" s="81"/>
      <c r="L98" s="19"/>
      <c r="M98" s="19"/>
    </row>
    <row r="99" spans="1:13" x14ac:dyDescent="0.35">
      <c r="A99" s="36"/>
      <c r="B99" s="24">
        <v>1</v>
      </c>
      <c r="C99" s="24">
        <v>2</v>
      </c>
      <c r="D99" s="24">
        <v>3</v>
      </c>
      <c r="E99" s="24">
        <v>4</v>
      </c>
      <c r="F99" s="24">
        <v>5</v>
      </c>
      <c r="G99" s="24">
        <v>6</v>
      </c>
      <c r="H99" s="24">
        <v>7</v>
      </c>
      <c r="I99" s="24">
        <v>8</v>
      </c>
      <c r="J99" s="24">
        <v>9</v>
      </c>
      <c r="K99" s="24">
        <v>10</v>
      </c>
      <c r="L99" s="19"/>
      <c r="M99" s="19"/>
    </row>
    <row r="100" spans="1:13" ht="50.5" thickBot="1" x14ac:dyDescent="0.4">
      <c r="A100" s="37" t="s">
        <v>40</v>
      </c>
      <c r="B100" s="28">
        <f>A102</f>
        <v>2011</v>
      </c>
      <c r="C100" s="28">
        <f>B100+1</f>
        <v>2012</v>
      </c>
      <c r="D100" s="28">
        <f t="shared" ref="D100:K100" si="9">C100+1</f>
        <v>2013</v>
      </c>
      <c r="E100" s="28">
        <f t="shared" si="9"/>
        <v>2014</v>
      </c>
      <c r="F100" s="28">
        <f t="shared" si="9"/>
        <v>2015</v>
      </c>
      <c r="G100" s="28">
        <f t="shared" si="9"/>
        <v>2016</v>
      </c>
      <c r="H100" s="28">
        <f t="shared" si="9"/>
        <v>2017</v>
      </c>
      <c r="I100" s="28">
        <f t="shared" si="9"/>
        <v>2018</v>
      </c>
      <c r="J100" s="28">
        <f t="shared" si="9"/>
        <v>2019</v>
      </c>
      <c r="K100" s="28">
        <f t="shared" si="9"/>
        <v>2020</v>
      </c>
      <c r="L100" s="19"/>
      <c r="M100" s="19"/>
    </row>
    <row r="101" spans="1:13" x14ac:dyDescent="0.35">
      <c r="A101" s="12" t="s">
        <v>12</v>
      </c>
      <c r="B101" s="14">
        <v>15294.397055179001</v>
      </c>
      <c r="C101" s="14">
        <v>10971.351311810131</v>
      </c>
      <c r="D101" s="14">
        <v>13171.466161412425</v>
      </c>
      <c r="E101" s="14">
        <v>13749.72777260831</v>
      </c>
      <c r="F101" s="14">
        <v>8258.7709788596731</v>
      </c>
      <c r="G101" s="14">
        <v>9140.1584962954985</v>
      </c>
      <c r="H101" s="14">
        <v>10179.330471243078</v>
      </c>
      <c r="I101" s="14">
        <v>3270.166206656038</v>
      </c>
      <c r="J101" s="14">
        <v>2521.4805377931893</v>
      </c>
      <c r="K101" s="14">
        <v>914.79858398542365</v>
      </c>
      <c r="L101" s="19"/>
      <c r="M101" s="19"/>
    </row>
    <row r="102" spans="1:13" x14ac:dyDescent="0.35">
      <c r="A102" s="15">
        <f>$A$10</f>
        <v>2011</v>
      </c>
      <c r="B102" s="14">
        <v>8587.3740148209999</v>
      </c>
      <c r="C102" s="14">
        <v>7913.3783874838209</v>
      </c>
      <c r="D102" s="14">
        <v>9294.0093799999431</v>
      </c>
      <c r="E102" s="14">
        <v>6279.13879962586</v>
      </c>
      <c r="F102" s="14">
        <v>5762.4250211923081</v>
      </c>
      <c r="G102" s="14">
        <v>4659.5165223534668</v>
      </c>
      <c r="H102" s="14">
        <v>3786.7341373001782</v>
      </c>
      <c r="I102" s="14">
        <v>1624.1243905837114</v>
      </c>
      <c r="J102" s="14">
        <v>1072.4808639175444</v>
      </c>
      <c r="K102" s="14">
        <v>475.99573821923883</v>
      </c>
      <c r="L102" s="19"/>
      <c r="M102" s="19"/>
    </row>
    <row r="103" spans="1:13" ht="15" thickBot="1" x14ac:dyDescent="0.4">
      <c r="A103" s="15">
        <f>A102+1</f>
        <v>2012</v>
      </c>
      <c r="B103" s="39" t="s">
        <v>14</v>
      </c>
      <c r="C103" s="14">
        <v>14073.233290706054</v>
      </c>
      <c r="D103" s="14">
        <v>13121.719678918254</v>
      </c>
      <c r="E103" s="14">
        <v>6568.4853935119527</v>
      </c>
      <c r="F103" s="14">
        <v>6224.4465083598716</v>
      </c>
      <c r="G103" s="14">
        <v>6506.5910316053778</v>
      </c>
      <c r="H103" s="14">
        <v>5611.6519676616217</v>
      </c>
      <c r="I103" s="14">
        <v>3543.9807623273805</v>
      </c>
      <c r="J103" s="14">
        <v>3669.2921822237672</v>
      </c>
      <c r="K103" s="14">
        <v>1557.0952076149583</v>
      </c>
      <c r="L103" s="19"/>
      <c r="M103" s="19"/>
    </row>
    <row r="104" spans="1:13" ht="15" thickBot="1" x14ac:dyDescent="0.4">
      <c r="A104" s="15">
        <f t="shared" ref="A104:A111" si="10">A103+1</f>
        <v>2013</v>
      </c>
      <c r="B104" s="39" t="s">
        <v>14</v>
      </c>
      <c r="C104" s="39" t="s">
        <v>14</v>
      </c>
      <c r="D104" s="14">
        <v>18513.599592044615</v>
      </c>
      <c r="E104" s="14">
        <v>5120.3537358492413</v>
      </c>
      <c r="F104" s="14">
        <v>4619.39768417918</v>
      </c>
      <c r="G104" s="14">
        <v>3307.8451011044981</v>
      </c>
      <c r="H104" s="14">
        <v>3417.94906413424</v>
      </c>
      <c r="I104" s="14">
        <v>4589.7416624603566</v>
      </c>
      <c r="J104" s="14">
        <v>5279.6391866021977</v>
      </c>
      <c r="K104" s="14">
        <v>2679.569943150133</v>
      </c>
      <c r="L104" s="19"/>
      <c r="M104" s="19"/>
    </row>
    <row r="105" spans="1:13" ht="15" thickBot="1" x14ac:dyDescent="0.4">
      <c r="A105" s="15">
        <f t="shared" si="10"/>
        <v>2014</v>
      </c>
      <c r="B105" s="39" t="s">
        <v>14</v>
      </c>
      <c r="C105" s="39" t="s">
        <v>14</v>
      </c>
      <c r="D105" s="39" t="s">
        <v>14</v>
      </c>
      <c r="E105" s="14">
        <v>19091.799980335472</v>
      </c>
      <c r="F105" s="14">
        <v>11282.077759339812</v>
      </c>
      <c r="G105" s="14">
        <v>4852.7077352641636</v>
      </c>
      <c r="H105" s="14">
        <v>1442.4082637522736</v>
      </c>
      <c r="I105" s="14">
        <v>8429.4459503833805</v>
      </c>
      <c r="J105" s="14">
        <v>9726.2663657609828</v>
      </c>
      <c r="K105" s="14">
        <v>7967.0562067199198</v>
      </c>
      <c r="L105" s="19"/>
      <c r="M105" s="19"/>
    </row>
    <row r="106" spans="1:13" ht="15" thickBot="1" x14ac:dyDescent="0.4">
      <c r="A106" s="15">
        <f t="shared" si="10"/>
        <v>2015</v>
      </c>
      <c r="B106" s="39" t="s">
        <v>14</v>
      </c>
      <c r="C106" s="39" t="s">
        <v>14</v>
      </c>
      <c r="D106" s="39" t="s">
        <v>14</v>
      </c>
      <c r="E106" s="39" t="s">
        <v>14</v>
      </c>
      <c r="F106" s="14">
        <v>19947.053492202132</v>
      </c>
      <c r="G106" s="14">
        <v>10878.693097510111</v>
      </c>
      <c r="H106" s="14">
        <v>4834.1059244329263</v>
      </c>
      <c r="I106" s="14">
        <v>9396.499866551243</v>
      </c>
      <c r="J106" s="14">
        <v>13274.088539304033</v>
      </c>
      <c r="K106" s="14">
        <v>12512.958824816889</v>
      </c>
      <c r="L106" s="19"/>
      <c r="M106" s="19"/>
    </row>
    <row r="107" spans="1:13" ht="15" thickBot="1" x14ac:dyDescent="0.4">
      <c r="A107" s="15">
        <f t="shared" si="10"/>
        <v>2016</v>
      </c>
      <c r="B107" s="39" t="s">
        <v>14</v>
      </c>
      <c r="C107" s="39" t="s">
        <v>14</v>
      </c>
      <c r="D107" s="39" t="s">
        <v>14</v>
      </c>
      <c r="E107" s="39" t="s">
        <v>14</v>
      </c>
      <c r="F107" s="39" t="s">
        <v>14</v>
      </c>
      <c r="G107" s="14">
        <v>20128.048173759198</v>
      </c>
      <c r="H107" s="14">
        <v>3960.7246193680312</v>
      </c>
      <c r="I107" s="14">
        <v>9455.295417620011</v>
      </c>
      <c r="J107" s="14">
        <v>18285.194520953828</v>
      </c>
      <c r="K107" s="14">
        <v>18582.411290390901</v>
      </c>
      <c r="L107" s="19"/>
      <c r="M107" s="19"/>
    </row>
    <row r="108" spans="1:13" ht="15" thickBot="1" x14ac:dyDescent="0.4">
      <c r="A108" s="15">
        <f t="shared" si="10"/>
        <v>2017</v>
      </c>
      <c r="B108" s="39" t="s">
        <v>14</v>
      </c>
      <c r="C108" s="39" t="s">
        <v>14</v>
      </c>
      <c r="D108" s="39" t="s">
        <v>14</v>
      </c>
      <c r="E108" s="39" t="s">
        <v>14</v>
      </c>
      <c r="F108" s="39" t="s">
        <v>14</v>
      </c>
      <c r="G108" s="39" t="s">
        <v>14</v>
      </c>
      <c r="H108" s="14">
        <v>19885.794302295937</v>
      </c>
      <c r="I108" s="14">
        <v>11793.492270093187</v>
      </c>
      <c r="J108" s="14">
        <v>17885.976232938596</v>
      </c>
      <c r="K108" s="14">
        <v>17585.173439444497</v>
      </c>
      <c r="L108" s="19"/>
      <c r="M108" s="19"/>
    </row>
    <row r="109" spans="1:13" ht="15" thickBot="1" x14ac:dyDescent="0.4">
      <c r="A109" s="15">
        <f t="shared" si="10"/>
        <v>2018</v>
      </c>
      <c r="B109" s="39" t="s">
        <v>14</v>
      </c>
      <c r="C109" s="39" t="s">
        <v>14</v>
      </c>
      <c r="D109" s="39" t="s">
        <v>14</v>
      </c>
      <c r="E109" s="39" t="s">
        <v>14</v>
      </c>
      <c r="F109" s="39" t="s">
        <v>14</v>
      </c>
      <c r="G109" s="39" t="s">
        <v>14</v>
      </c>
      <c r="H109" s="39" t="s">
        <v>14</v>
      </c>
      <c r="I109" s="14">
        <v>28260.899739255929</v>
      </c>
      <c r="J109" s="14">
        <v>22204.461578552477</v>
      </c>
      <c r="K109" s="14">
        <v>21816.396483278917</v>
      </c>
      <c r="L109" s="19"/>
      <c r="M109" s="19"/>
    </row>
    <row r="110" spans="1:13" ht="15" thickBot="1" x14ac:dyDescent="0.4">
      <c r="A110" s="15">
        <f t="shared" si="10"/>
        <v>2019</v>
      </c>
      <c r="B110" s="39" t="s">
        <v>14</v>
      </c>
      <c r="C110" s="39" t="s">
        <v>14</v>
      </c>
      <c r="D110" s="39" t="s">
        <v>14</v>
      </c>
      <c r="E110" s="39" t="s">
        <v>14</v>
      </c>
      <c r="F110" s="39" t="s">
        <v>14</v>
      </c>
      <c r="G110" s="39" t="s">
        <v>14</v>
      </c>
      <c r="H110" s="39" t="s">
        <v>14</v>
      </c>
      <c r="I110" s="39" t="s">
        <v>14</v>
      </c>
      <c r="J110" s="14">
        <v>44554.728345833086</v>
      </c>
      <c r="K110" s="14">
        <v>32652.96295477332</v>
      </c>
      <c r="L110" s="19"/>
      <c r="M110" s="19"/>
    </row>
    <row r="111" spans="1:13" ht="15" thickBot="1" x14ac:dyDescent="0.4">
      <c r="A111" s="15">
        <f t="shared" si="10"/>
        <v>2020</v>
      </c>
      <c r="B111" s="39" t="s">
        <v>14</v>
      </c>
      <c r="C111" s="39" t="s">
        <v>14</v>
      </c>
      <c r="D111" s="39" t="s">
        <v>14</v>
      </c>
      <c r="E111" s="39" t="s">
        <v>14</v>
      </c>
      <c r="F111" s="39" t="s">
        <v>14</v>
      </c>
      <c r="G111" s="39" t="s">
        <v>14</v>
      </c>
      <c r="H111" s="39" t="s">
        <v>14</v>
      </c>
      <c r="I111" s="39" t="s">
        <v>14</v>
      </c>
      <c r="J111" s="39" t="s">
        <v>14</v>
      </c>
      <c r="K111" s="14">
        <v>47032.814344074475</v>
      </c>
      <c r="L111" s="19"/>
      <c r="M111" s="19"/>
    </row>
    <row r="114" spans="1:13" ht="15.5" x14ac:dyDescent="0.35">
      <c r="A114" s="43" t="s">
        <v>43</v>
      </c>
      <c r="B114" s="44"/>
      <c r="C114" s="44"/>
      <c r="D114" s="44"/>
      <c r="E114" s="44"/>
      <c r="F114" s="44"/>
      <c r="G114" s="44"/>
      <c r="H114" s="44"/>
      <c r="I114" s="44"/>
      <c r="J114" s="44"/>
      <c r="K114" s="44"/>
    </row>
    <row r="115" spans="1:13" ht="16" thickBot="1" x14ac:dyDescent="0.4">
      <c r="A115" s="43" t="s">
        <v>44</v>
      </c>
      <c r="B115" s="44"/>
      <c r="C115" s="44"/>
      <c r="D115" s="44"/>
      <c r="E115" s="44"/>
      <c r="F115" s="44"/>
      <c r="G115" s="44"/>
      <c r="H115" s="44"/>
      <c r="I115" s="44"/>
      <c r="J115" s="44"/>
      <c r="K115" s="44"/>
      <c r="L115" s="6"/>
      <c r="M115" s="6"/>
    </row>
    <row r="116" spans="1:13" ht="15" thickBot="1" x14ac:dyDescent="0.4">
      <c r="A116" s="76" t="s">
        <v>45</v>
      </c>
      <c r="B116" s="45" t="s">
        <v>46</v>
      </c>
      <c r="C116" s="46"/>
      <c r="D116" s="46"/>
      <c r="E116" s="46"/>
      <c r="F116" s="46"/>
      <c r="G116" s="46"/>
      <c r="H116" s="46"/>
      <c r="I116" s="46"/>
      <c r="J116" s="46"/>
      <c r="K116" s="47"/>
      <c r="L116" s="6"/>
      <c r="M116" s="6"/>
    </row>
    <row r="117" spans="1:13" x14ac:dyDescent="0.35">
      <c r="A117" s="77"/>
      <c r="B117" s="48">
        <v>1</v>
      </c>
      <c r="C117" s="48">
        <v>2</v>
      </c>
      <c r="D117" s="48">
        <v>3</v>
      </c>
      <c r="E117" s="48">
        <v>4</v>
      </c>
      <c r="F117" s="48">
        <v>5</v>
      </c>
      <c r="G117" s="48">
        <v>6</v>
      </c>
      <c r="H117" s="48">
        <v>7</v>
      </c>
      <c r="I117" s="48">
        <v>8</v>
      </c>
      <c r="J117" s="48">
        <v>9</v>
      </c>
      <c r="K117" s="48">
        <v>10</v>
      </c>
      <c r="L117" s="6"/>
      <c r="M117" s="6"/>
    </row>
    <row r="118" spans="1:13" ht="15" thickBot="1" x14ac:dyDescent="0.4">
      <c r="A118" s="78"/>
      <c r="B118" s="28">
        <f>A120</f>
        <v>2011</v>
      </c>
      <c r="C118" s="28">
        <f>B118+1</f>
        <v>2012</v>
      </c>
      <c r="D118" s="28">
        <f t="shared" ref="D118:K118" si="11">C118+1</f>
        <v>2013</v>
      </c>
      <c r="E118" s="28">
        <f t="shared" si="11"/>
        <v>2014</v>
      </c>
      <c r="F118" s="28">
        <f t="shared" si="11"/>
        <v>2015</v>
      </c>
      <c r="G118" s="28">
        <f t="shared" si="11"/>
        <v>2016</v>
      </c>
      <c r="H118" s="28">
        <f t="shared" si="11"/>
        <v>2017</v>
      </c>
      <c r="I118" s="28">
        <f t="shared" si="11"/>
        <v>2018</v>
      </c>
      <c r="J118" s="28">
        <f t="shared" si="11"/>
        <v>2019</v>
      </c>
      <c r="K118" s="28">
        <f t="shared" si="11"/>
        <v>2020</v>
      </c>
      <c r="L118" s="6"/>
      <c r="M118" s="6"/>
    </row>
    <row r="119" spans="1:13" x14ac:dyDescent="0.35">
      <c r="A119" s="12" t="s">
        <v>12</v>
      </c>
      <c r="B119" s="14">
        <v>685</v>
      </c>
      <c r="C119" s="14">
        <v>213</v>
      </c>
      <c r="D119" s="14">
        <v>226</v>
      </c>
      <c r="E119" s="14">
        <v>249</v>
      </c>
      <c r="F119" s="14">
        <v>203</v>
      </c>
      <c r="G119" s="14">
        <v>185</v>
      </c>
      <c r="H119" s="14">
        <v>119</v>
      </c>
      <c r="I119" s="14">
        <v>111</v>
      </c>
      <c r="J119" s="14">
        <v>36</v>
      </c>
      <c r="K119" s="14">
        <v>63</v>
      </c>
      <c r="L119" s="50"/>
      <c r="M119" s="51"/>
    </row>
    <row r="120" spans="1:13" x14ac:dyDescent="0.35">
      <c r="A120" s="15">
        <f>$A$10</f>
        <v>2011</v>
      </c>
      <c r="B120" s="14">
        <v>353</v>
      </c>
      <c r="C120" s="14">
        <v>817</v>
      </c>
      <c r="D120" s="14">
        <v>923</v>
      </c>
      <c r="E120" s="14">
        <v>1004</v>
      </c>
      <c r="F120" s="14">
        <v>1099</v>
      </c>
      <c r="G120" s="14">
        <v>1169</v>
      </c>
      <c r="H120" s="14">
        <v>1227</v>
      </c>
      <c r="I120" s="14">
        <v>1269</v>
      </c>
      <c r="J120" s="14">
        <v>1296</v>
      </c>
      <c r="K120" s="14">
        <v>1311</v>
      </c>
      <c r="L120" s="50"/>
      <c r="M120" s="51"/>
    </row>
    <row r="121" spans="1:13" ht="15" thickBot="1" x14ac:dyDescent="0.4">
      <c r="A121" s="15">
        <f>A120+1</f>
        <v>2012</v>
      </c>
      <c r="B121" s="39" t="s">
        <v>14</v>
      </c>
      <c r="C121" s="14">
        <v>529</v>
      </c>
      <c r="D121" s="14">
        <v>1289</v>
      </c>
      <c r="E121" s="14">
        <v>1416</v>
      </c>
      <c r="F121" s="14">
        <v>1526</v>
      </c>
      <c r="G121" s="14">
        <v>1634</v>
      </c>
      <c r="H121" s="14">
        <v>1732</v>
      </c>
      <c r="I121" s="14">
        <v>1802</v>
      </c>
      <c r="J121" s="14">
        <v>1839</v>
      </c>
      <c r="K121" s="14">
        <v>1861</v>
      </c>
      <c r="L121" s="50"/>
      <c r="M121" s="51"/>
    </row>
    <row r="122" spans="1:13" ht="15" thickBot="1" x14ac:dyDescent="0.4">
      <c r="A122" s="15">
        <f t="shared" ref="A122:A129" si="12">A121+1</f>
        <v>2013</v>
      </c>
      <c r="B122" s="39" t="s">
        <v>14</v>
      </c>
      <c r="C122" s="39" t="s">
        <v>14</v>
      </c>
      <c r="D122" s="14">
        <v>1429</v>
      </c>
      <c r="E122" s="14">
        <v>2580</v>
      </c>
      <c r="F122" s="14">
        <v>2671</v>
      </c>
      <c r="G122" s="14">
        <v>2779</v>
      </c>
      <c r="H122" s="14">
        <v>2884</v>
      </c>
      <c r="I122" s="14">
        <v>2969</v>
      </c>
      <c r="J122" s="14">
        <v>3027</v>
      </c>
      <c r="K122" s="14">
        <v>3061</v>
      </c>
      <c r="L122" s="50"/>
      <c r="M122" s="51"/>
    </row>
    <row r="123" spans="1:13" ht="15" thickBot="1" x14ac:dyDescent="0.4">
      <c r="A123" s="15">
        <f t="shared" si="12"/>
        <v>2014</v>
      </c>
      <c r="B123" s="39" t="s">
        <v>14</v>
      </c>
      <c r="C123" s="39" t="s">
        <v>14</v>
      </c>
      <c r="D123" s="39" t="s">
        <v>14</v>
      </c>
      <c r="E123" s="14">
        <v>2083</v>
      </c>
      <c r="F123" s="14">
        <v>3187</v>
      </c>
      <c r="G123" s="14">
        <v>3246</v>
      </c>
      <c r="H123" s="14">
        <v>3341</v>
      </c>
      <c r="I123" s="14">
        <v>3455</v>
      </c>
      <c r="J123" s="14">
        <v>3522</v>
      </c>
      <c r="K123" s="14">
        <v>3546</v>
      </c>
      <c r="L123" s="50"/>
      <c r="M123" s="51"/>
    </row>
    <row r="124" spans="1:13" ht="15" thickBot="1" x14ac:dyDescent="0.4">
      <c r="A124" s="15">
        <f t="shared" si="12"/>
        <v>2015</v>
      </c>
      <c r="B124" s="39" t="s">
        <v>14</v>
      </c>
      <c r="C124" s="39" t="s">
        <v>14</v>
      </c>
      <c r="D124" s="39" t="s">
        <v>14</v>
      </c>
      <c r="E124" s="39" t="s">
        <v>14</v>
      </c>
      <c r="F124" s="14">
        <v>2237</v>
      </c>
      <c r="G124" s="14">
        <v>3440</v>
      </c>
      <c r="H124" s="14">
        <v>3437</v>
      </c>
      <c r="I124" s="14">
        <v>3577</v>
      </c>
      <c r="J124" s="14">
        <v>3693</v>
      </c>
      <c r="K124" s="14">
        <v>3781</v>
      </c>
      <c r="L124" s="50"/>
      <c r="M124" s="51"/>
    </row>
    <row r="125" spans="1:13" ht="15" thickBot="1" x14ac:dyDescent="0.4">
      <c r="A125" s="15">
        <f t="shared" si="12"/>
        <v>2016</v>
      </c>
      <c r="B125" s="39" t="s">
        <v>14</v>
      </c>
      <c r="C125" s="39" t="s">
        <v>14</v>
      </c>
      <c r="D125" s="39" t="s">
        <v>14</v>
      </c>
      <c r="E125" s="39" t="s">
        <v>14</v>
      </c>
      <c r="F125" s="39" t="s">
        <v>14</v>
      </c>
      <c r="G125" s="14">
        <v>2254</v>
      </c>
      <c r="H125" s="14">
        <v>3403</v>
      </c>
      <c r="I125" s="14">
        <v>3463</v>
      </c>
      <c r="J125" s="14">
        <v>3585</v>
      </c>
      <c r="K125" s="14">
        <v>3726</v>
      </c>
      <c r="L125" s="50"/>
      <c r="M125" s="51"/>
    </row>
    <row r="126" spans="1:13" ht="15" thickBot="1" x14ac:dyDescent="0.4">
      <c r="A126" s="15">
        <f t="shared" si="12"/>
        <v>2017</v>
      </c>
      <c r="B126" s="39" t="s">
        <v>14</v>
      </c>
      <c r="C126" s="39" t="s">
        <v>14</v>
      </c>
      <c r="D126" s="39" t="s">
        <v>14</v>
      </c>
      <c r="E126" s="39" t="s">
        <v>14</v>
      </c>
      <c r="F126" s="39" t="s">
        <v>14</v>
      </c>
      <c r="G126" s="39" t="s">
        <v>14</v>
      </c>
      <c r="H126" s="14">
        <v>2449</v>
      </c>
      <c r="I126" s="14">
        <v>3852</v>
      </c>
      <c r="J126" s="14">
        <v>3888</v>
      </c>
      <c r="K126" s="14">
        <v>3996</v>
      </c>
      <c r="L126" s="50"/>
      <c r="M126" s="51"/>
    </row>
    <row r="127" spans="1:13" ht="15" thickBot="1" x14ac:dyDescent="0.4">
      <c r="A127" s="15">
        <f t="shared" si="12"/>
        <v>2018</v>
      </c>
      <c r="B127" s="39" t="s">
        <v>14</v>
      </c>
      <c r="C127" s="39" t="s">
        <v>14</v>
      </c>
      <c r="D127" s="39" t="s">
        <v>14</v>
      </c>
      <c r="E127" s="39" t="s">
        <v>14</v>
      </c>
      <c r="F127" s="39" t="s">
        <v>14</v>
      </c>
      <c r="G127" s="39" t="s">
        <v>14</v>
      </c>
      <c r="H127" s="39" t="s">
        <v>14</v>
      </c>
      <c r="I127" s="14">
        <v>2510</v>
      </c>
      <c r="J127" s="14">
        <v>3856</v>
      </c>
      <c r="K127" s="14">
        <v>3994</v>
      </c>
      <c r="L127" s="6"/>
      <c r="M127" s="6"/>
    </row>
    <row r="128" spans="1:13" ht="16.5" thickBot="1" x14ac:dyDescent="0.55000000000000004">
      <c r="A128" s="15">
        <f t="shared" si="12"/>
        <v>2019</v>
      </c>
      <c r="B128" s="39" t="s">
        <v>14</v>
      </c>
      <c r="C128" s="39" t="s">
        <v>14</v>
      </c>
      <c r="D128" s="39" t="s">
        <v>14</v>
      </c>
      <c r="E128" s="39" t="s">
        <v>14</v>
      </c>
      <c r="F128" s="39" t="s">
        <v>14</v>
      </c>
      <c r="G128" s="39" t="s">
        <v>14</v>
      </c>
      <c r="H128" s="39" t="s">
        <v>14</v>
      </c>
      <c r="I128" s="39" t="s">
        <v>14</v>
      </c>
      <c r="J128" s="14">
        <v>2218</v>
      </c>
      <c r="K128" s="14">
        <v>3918</v>
      </c>
      <c r="L128" s="52"/>
      <c r="M128" s="6"/>
    </row>
    <row r="129" spans="1:13" ht="15" thickBot="1" x14ac:dyDescent="0.4">
      <c r="A129" s="15">
        <f t="shared" si="12"/>
        <v>2020</v>
      </c>
      <c r="B129" s="39" t="s">
        <v>14</v>
      </c>
      <c r="C129" s="39" t="s">
        <v>14</v>
      </c>
      <c r="D129" s="39" t="s">
        <v>14</v>
      </c>
      <c r="E129" s="39" t="s">
        <v>14</v>
      </c>
      <c r="F129" s="39" t="s">
        <v>14</v>
      </c>
      <c r="G129" s="39" t="s">
        <v>14</v>
      </c>
      <c r="H129" s="39" t="s">
        <v>14</v>
      </c>
      <c r="I129" s="39" t="s">
        <v>14</v>
      </c>
      <c r="J129" s="39" t="s">
        <v>14</v>
      </c>
      <c r="K129" s="14">
        <v>1844</v>
      </c>
      <c r="L129" s="54"/>
      <c r="M129" s="6"/>
    </row>
    <row r="130" spans="1:13" x14ac:dyDescent="0.35">
      <c r="A130" s="55"/>
      <c r="B130" s="55"/>
      <c r="C130" s="55"/>
      <c r="D130" s="55"/>
      <c r="E130" s="55"/>
      <c r="F130" s="55"/>
      <c r="G130" s="55"/>
      <c r="H130" s="55"/>
      <c r="I130" s="55"/>
      <c r="J130" s="56"/>
      <c r="K130" s="56"/>
      <c r="L130" s="54"/>
      <c r="M130" s="6"/>
    </row>
    <row r="131" spans="1:13" ht="16" thickBot="1" x14ac:dyDescent="0.4">
      <c r="A131" s="43" t="s">
        <v>47</v>
      </c>
      <c r="B131" s="44"/>
      <c r="C131" s="44"/>
      <c r="D131" s="44"/>
      <c r="E131" s="44"/>
      <c r="F131" s="44"/>
      <c r="G131" s="44"/>
      <c r="H131" s="44"/>
      <c r="I131" s="44"/>
      <c r="J131" s="44"/>
      <c r="K131" s="44"/>
      <c r="L131" s="54"/>
      <c r="M131" s="6"/>
    </row>
    <row r="132" spans="1:13" ht="15" thickBot="1" x14ac:dyDescent="0.4">
      <c r="A132" s="76" t="s">
        <v>45</v>
      </c>
      <c r="B132" s="45" t="s">
        <v>48</v>
      </c>
      <c r="C132" s="46"/>
      <c r="D132" s="46"/>
      <c r="E132" s="46"/>
      <c r="F132" s="46"/>
      <c r="G132" s="46"/>
      <c r="H132" s="46"/>
      <c r="I132" s="46"/>
      <c r="J132" s="46"/>
      <c r="K132" s="47"/>
      <c r="L132" s="54"/>
      <c r="M132" s="6"/>
    </row>
    <row r="133" spans="1:13" x14ac:dyDescent="0.35">
      <c r="A133" s="77"/>
      <c r="B133" s="48">
        <v>1</v>
      </c>
      <c r="C133" s="48">
        <v>2</v>
      </c>
      <c r="D133" s="48">
        <v>3</v>
      </c>
      <c r="E133" s="48">
        <v>4</v>
      </c>
      <c r="F133" s="48">
        <v>5</v>
      </c>
      <c r="G133" s="48">
        <v>6</v>
      </c>
      <c r="H133" s="48">
        <v>7</v>
      </c>
      <c r="I133" s="48">
        <v>8</v>
      </c>
      <c r="J133" s="48">
        <v>9</v>
      </c>
      <c r="K133" s="48">
        <v>10</v>
      </c>
      <c r="L133" s="54"/>
      <c r="M133" s="6"/>
    </row>
    <row r="134" spans="1:13" ht="15" thickBot="1" x14ac:dyDescent="0.4">
      <c r="A134" s="78"/>
      <c r="B134" s="28">
        <f>A136</f>
        <v>2011</v>
      </c>
      <c r="C134" s="28">
        <f>B134+1</f>
        <v>2012</v>
      </c>
      <c r="D134" s="28">
        <f t="shared" ref="D134:K134" si="13">C134+1</f>
        <v>2013</v>
      </c>
      <c r="E134" s="28">
        <f t="shared" si="13"/>
        <v>2014</v>
      </c>
      <c r="F134" s="28">
        <f t="shared" si="13"/>
        <v>2015</v>
      </c>
      <c r="G134" s="28">
        <f t="shared" si="13"/>
        <v>2016</v>
      </c>
      <c r="H134" s="28">
        <f t="shared" si="13"/>
        <v>2017</v>
      </c>
      <c r="I134" s="28">
        <f t="shared" si="13"/>
        <v>2018</v>
      </c>
      <c r="J134" s="28">
        <f t="shared" si="13"/>
        <v>2019</v>
      </c>
      <c r="K134" s="28">
        <f t="shared" si="13"/>
        <v>2020</v>
      </c>
      <c r="L134" s="54"/>
      <c r="M134" s="6"/>
    </row>
    <row r="135" spans="1:13" x14ac:dyDescent="0.35">
      <c r="A135" s="12" t="s">
        <v>12</v>
      </c>
      <c r="B135" s="14">
        <v>1176</v>
      </c>
      <c r="C135" s="14">
        <v>1270</v>
      </c>
      <c r="D135" s="14">
        <v>1302</v>
      </c>
      <c r="E135" s="14">
        <v>1047</v>
      </c>
      <c r="F135" s="14">
        <v>785</v>
      </c>
      <c r="G135" s="14">
        <v>565</v>
      </c>
      <c r="H135" s="14">
        <v>447</v>
      </c>
      <c r="I135" s="14">
        <v>334</v>
      </c>
      <c r="J135" s="14">
        <v>319</v>
      </c>
      <c r="K135" s="14">
        <v>265</v>
      </c>
      <c r="L135" s="54"/>
      <c r="M135" s="6"/>
    </row>
    <row r="136" spans="1:13" x14ac:dyDescent="0.35">
      <c r="A136" s="15">
        <f>$A$10</f>
        <v>2011</v>
      </c>
      <c r="B136" s="14">
        <v>408</v>
      </c>
      <c r="C136" s="14">
        <v>240</v>
      </c>
      <c r="D136" s="14">
        <v>341</v>
      </c>
      <c r="E136" s="14">
        <v>329</v>
      </c>
      <c r="F136" s="14">
        <v>258</v>
      </c>
      <c r="G136" s="14">
        <v>201</v>
      </c>
      <c r="H136" s="14">
        <v>152</v>
      </c>
      <c r="I136" s="14">
        <v>109</v>
      </c>
      <c r="J136" s="14">
        <v>89</v>
      </c>
      <c r="K136" s="14">
        <v>81</v>
      </c>
      <c r="L136" s="54"/>
      <c r="M136" s="6"/>
    </row>
    <row r="137" spans="1:13" ht="15" thickBot="1" x14ac:dyDescent="0.4">
      <c r="A137" s="15">
        <f>A136+1</f>
        <v>2012</v>
      </c>
      <c r="B137" s="39" t="s">
        <v>14</v>
      </c>
      <c r="C137" s="14">
        <v>762</v>
      </c>
      <c r="D137" s="14">
        <v>370</v>
      </c>
      <c r="E137" s="14">
        <v>423</v>
      </c>
      <c r="F137" s="14">
        <v>376</v>
      </c>
      <c r="G137" s="14">
        <v>278</v>
      </c>
      <c r="H137" s="14">
        <v>190</v>
      </c>
      <c r="I137" s="14">
        <v>132</v>
      </c>
      <c r="J137" s="14">
        <v>105</v>
      </c>
      <c r="K137" s="14">
        <v>93</v>
      </c>
      <c r="L137" s="54"/>
      <c r="M137" s="6"/>
    </row>
    <row r="138" spans="1:13" ht="15" thickBot="1" x14ac:dyDescent="0.4">
      <c r="A138" s="15">
        <f t="shared" ref="A138:A145" si="14">A137+1</f>
        <v>2013</v>
      </c>
      <c r="B138" s="39" t="s">
        <v>14</v>
      </c>
      <c r="C138" s="39" t="s">
        <v>14</v>
      </c>
      <c r="D138" s="14">
        <v>547</v>
      </c>
      <c r="E138" s="14">
        <v>374</v>
      </c>
      <c r="F138" s="14">
        <v>421</v>
      </c>
      <c r="G138" s="14">
        <v>374</v>
      </c>
      <c r="H138" s="14">
        <v>279</v>
      </c>
      <c r="I138" s="14">
        <v>216</v>
      </c>
      <c r="J138" s="14">
        <v>162</v>
      </c>
      <c r="K138" s="14">
        <v>145</v>
      </c>
      <c r="L138" s="54"/>
      <c r="M138" s="6"/>
    </row>
    <row r="139" spans="1:13" ht="15" thickBot="1" x14ac:dyDescent="0.4">
      <c r="A139" s="15">
        <f t="shared" si="14"/>
        <v>2014</v>
      </c>
      <c r="B139" s="39" t="s">
        <v>14</v>
      </c>
      <c r="C139" s="39" t="s">
        <v>14</v>
      </c>
      <c r="D139" s="39" t="s">
        <v>14</v>
      </c>
      <c r="E139" s="14">
        <v>612</v>
      </c>
      <c r="F139" s="14">
        <v>365</v>
      </c>
      <c r="G139" s="14">
        <v>462</v>
      </c>
      <c r="H139" s="14">
        <v>411</v>
      </c>
      <c r="I139" s="14">
        <v>300</v>
      </c>
      <c r="J139" s="14">
        <v>233</v>
      </c>
      <c r="K139" s="14">
        <v>213</v>
      </c>
      <c r="L139" s="57"/>
      <c r="M139" s="6"/>
    </row>
    <row r="140" spans="1:13" ht="15" thickBot="1" x14ac:dyDescent="0.4">
      <c r="A140" s="15">
        <f t="shared" si="14"/>
        <v>2015</v>
      </c>
      <c r="B140" s="39" t="s">
        <v>14</v>
      </c>
      <c r="C140" s="39" t="s">
        <v>14</v>
      </c>
      <c r="D140" s="39" t="s">
        <v>14</v>
      </c>
      <c r="E140" s="39" t="s">
        <v>14</v>
      </c>
      <c r="F140" s="14">
        <v>781</v>
      </c>
      <c r="G140" s="14">
        <v>396</v>
      </c>
      <c r="H140" s="14">
        <v>629</v>
      </c>
      <c r="I140" s="14">
        <v>533</v>
      </c>
      <c r="J140" s="14">
        <v>421</v>
      </c>
      <c r="K140" s="14">
        <v>315</v>
      </c>
      <c r="L140" s="54"/>
      <c r="M140" s="6"/>
    </row>
    <row r="141" spans="1:13" ht="16.5" thickBot="1" x14ac:dyDescent="0.55000000000000004">
      <c r="A141" s="15">
        <f t="shared" si="14"/>
        <v>2016</v>
      </c>
      <c r="B141" s="39" t="s">
        <v>14</v>
      </c>
      <c r="C141" s="39" t="s">
        <v>14</v>
      </c>
      <c r="D141" s="39" t="s">
        <v>14</v>
      </c>
      <c r="E141" s="39" t="s">
        <v>14</v>
      </c>
      <c r="F141" s="39" t="s">
        <v>14</v>
      </c>
      <c r="G141" s="14">
        <v>789</v>
      </c>
      <c r="H141" s="14">
        <v>556</v>
      </c>
      <c r="I141" s="14">
        <v>703</v>
      </c>
      <c r="J141" s="14">
        <v>609</v>
      </c>
      <c r="K141" s="14">
        <v>457</v>
      </c>
      <c r="L141" s="52"/>
      <c r="M141" s="6"/>
    </row>
    <row r="142" spans="1:13" ht="15" thickBot="1" x14ac:dyDescent="0.4">
      <c r="A142" s="15">
        <f t="shared" si="14"/>
        <v>2017</v>
      </c>
      <c r="B142" s="39" t="s">
        <v>14</v>
      </c>
      <c r="C142" s="39" t="s">
        <v>14</v>
      </c>
      <c r="D142" s="39" t="s">
        <v>14</v>
      </c>
      <c r="E142" s="39" t="s">
        <v>14</v>
      </c>
      <c r="F142" s="39" t="s">
        <v>14</v>
      </c>
      <c r="G142" s="39" t="s">
        <v>14</v>
      </c>
      <c r="H142" s="14">
        <v>921</v>
      </c>
      <c r="I142" s="14">
        <v>536</v>
      </c>
      <c r="J142" s="14">
        <v>668</v>
      </c>
      <c r="K142" s="14">
        <v>597</v>
      </c>
      <c r="L142" s="58"/>
      <c r="M142" s="6"/>
    </row>
    <row r="143" spans="1:13" ht="15" thickBot="1" x14ac:dyDescent="0.4">
      <c r="A143" s="15">
        <f t="shared" si="14"/>
        <v>2018</v>
      </c>
      <c r="B143" s="39" t="s">
        <v>14</v>
      </c>
      <c r="C143" s="39" t="s">
        <v>14</v>
      </c>
      <c r="D143" s="39" t="s">
        <v>14</v>
      </c>
      <c r="E143" s="39" t="s">
        <v>14</v>
      </c>
      <c r="F143" s="39" t="s">
        <v>14</v>
      </c>
      <c r="G143" s="39" t="s">
        <v>14</v>
      </c>
      <c r="H143" s="39" t="s">
        <v>14</v>
      </c>
      <c r="I143" s="14">
        <v>777</v>
      </c>
      <c r="J143" s="14">
        <v>538</v>
      </c>
      <c r="K143" s="14">
        <v>575</v>
      </c>
      <c r="L143" s="6"/>
      <c r="M143" s="6"/>
    </row>
    <row r="144" spans="1:13" ht="15" thickBot="1" x14ac:dyDescent="0.4">
      <c r="A144" s="15">
        <f t="shared" si="14"/>
        <v>2019</v>
      </c>
      <c r="B144" s="39" t="s">
        <v>14</v>
      </c>
      <c r="C144" s="39" t="s">
        <v>14</v>
      </c>
      <c r="D144" s="39" t="s">
        <v>14</v>
      </c>
      <c r="E144" s="39" t="s">
        <v>14</v>
      </c>
      <c r="F144" s="39" t="s">
        <v>14</v>
      </c>
      <c r="G144" s="39" t="s">
        <v>14</v>
      </c>
      <c r="H144" s="39" t="s">
        <v>14</v>
      </c>
      <c r="I144" s="39" t="s">
        <v>14</v>
      </c>
      <c r="J144" s="14">
        <v>1067</v>
      </c>
      <c r="K144" s="14">
        <v>460</v>
      </c>
      <c r="L144" s="6"/>
      <c r="M144" s="6"/>
    </row>
    <row r="145" spans="1:13" ht="15" thickBot="1" x14ac:dyDescent="0.4">
      <c r="A145" s="15">
        <f t="shared" si="14"/>
        <v>2020</v>
      </c>
      <c r="B145" s="39" t="s">
        <v>14</v>
      </c>
      <c r="C145" s="39" t="s">
        <v>14</v>
      </c>
      <c r="D145" s="39" t="s">
        <v>14</v>
      </c>
      <c r="E145" s="39" t="s">
        <v>14</v>
      </c>
      <c r="F145" s="39" t="s">
        <v>14</v>
      </c>
      <c r="G145" s="39" t="s">
        <v>14</v>
      </c>
      <c r="H145" s="39" t="s">
        <v>14</v>
      </c>
      <c r="I145" s="39" t="s">
        <v>14</v>
      </c>
      <c r="J145" s="39" t="s">
        <v>14</v>
      </c>
      <c r="K145" s="14">
        <v>800</v>
      </c>
      <c r="L145" s="6"/>
      <c r="M145" s="6"/>
    </row>
    <row r="146" spans="1:13" x14ac:dyDescent="0.35">
      <c r="A146" s="55"/>
      <c r="B146" s="55"/>
      <c r="C146" s="55"/>
      <c r="D146" s="55"/>
      <c r="E146" s="55"/>
      <c r="F146" s="55"/>
      <c r="G146" s="55"/>
      <c r="H146" s="55"/>
      <c r="I146" s="55"/>
      <c r="J146" s="56"/>
      <c r="K146" s="56"/>
      <c r="L146" s="6"/>
      <c r="M146" s="6"/>
    </row>
    <row r="147" spans="1:13" ht="16" thickBot="1" x14ac:dyDescent="0.4">
      <c r="A147" s="43" t="s">
        <v>49</v>
      </c>
      <c r="B147" s="44"/>
      <c r="C147" s="44"/>
      <c r="D147" s="44"/>
      <c r="E147" s="44"/>
      <c r="F147" s="44"/>
      <c r="G147" s="44"/>
      <c r="H147" s="44"/>
      <c r="I147" s="44"/>
      <c r="J147" s="44"/>
      <c r="K147" s="44"/>
      <c r="L147" s="6"/>
      <c r="M147" s="6"/>
    </row>
    <row r="148" spans="1:13" ht="15" thickBot="1" x14ac:dyDescent="0.4">
      <c r="A148" s="76" t="s">
        <v>45</v>
      </c>
      <c r="B148" s="45" t="s">
        <v>50</v>
      </c>
      <c r="C148" s="46"/>
      <c r="D148" s="46"/>
      <c r="E148" s="46"/>
      <c r="F148" s="46"/>
      <c r="G148" s="46"/>
      <c r="H148" s="46"/>
      <c r="I148" s="46"/>
      <c r="J148" s="46"/>
      <c r="K148" s="47"/>
      <c r="L148" s="6"/>
      <c r="M148" s="6"/>
    </row>
    <row r="149" spans="1:13" x14ac:dyDescent="0.35">
      <c r="A149" s="77"/>
      <c r="B149" s="48">
        <v>1</v>
      </c>
      <c r="C149" s="48">
        <v>2</v>
      </c>
      <c r="D149" s="48">
        <v>3</v>
      </c>
      <c r="E149" s="48">
        <v>4</v>
      </c>
      <c r="F149" s="48">
        <v>5</v>
      </c>
      <c r="G149" s="48">
        <v>6</v>
      </c>
      <c r="H149" s="48">
        <v>7</v>
      </c>
      <c r="I149" s="48">
        <v>8</v>
      </c>
      <c r="J149" s="48">
        <v>9</v>
      </c>
      <c r="K149" s="48">
        <v>10</v>
      </c>
      <c r="L149" s="50"/>
      <c r="M149" s="51"/>
    </row>
    <row r="150" spans="1:13" ht="15" thickBot="1" x14ac:dyDescent="0.4">
      <c r="A150" s="78"/>
      <c r="B150" s="28">
        <f>A152</f>
        <v>2011</v>
      </c>
      <c r="C150" s="28">
        <f>B150+1</f>
        <v>2012</v>
      </c>
      <c r="D150" s="28">
        <f t="shared" ref="D150:K150" si="15">C150+1</f>
        <v>2013</v>
      </c>
      <c r="E150" s="28">
        <f t="shared" si="15"/>
        <v>2014</v>
      </c>
      <c r="F150" s="28">
        <f t="shared" si="15"/>
        <v>2015</v>
      </c>
      <c r="G150" s="28">
        <f t="shared" si="15"/>
        <v>2016</v>
      </c>
      <c r="H150" s="28">
        <f t="shared" si="15"/>
        <v>2017</v>
      </c>
      <c r="I150" s="28">
        <f t="shared" si="15"/>
        <v>2018</v>
      </c>
      <c r="J150" s="28">
        <f t="shared" si="15"/>
        <v>2019</v>
      </c>
      <c r="K150" s="28">
        <f t="shared" si="15"/>
        <v>2020</v>
      </c>
      <c r="L150" s="50"/>
      <c r="M150" s="51"/>
    </row>
    <row r="151" spans="1:13" x14ac:dyDescent="0.35">
      <c r="A151" s="12" t="s">
        <v>12</v>
      </c>
      <c r="B151" s="14">
        <v>760</v>
      </c>
      <c r="C151" s="14">
        <v>401</v>
      </c>
      <c r="D151" s="14">
        <v>411</v>
      </c>
      <c r="E151" s="14">
        <v>179</v>
      </c>
      <c r="F151" s="14">
        <v>86</v>
      </c>
      <c r="G151" s="14">
        <v>109</v>
      </c>
      <c r="H151" s="14">
        <v>57</v>
      </c>
      <c r="I151" s="14">
        <v>53</v>
      </c>
      <c r="J151" s="14">
        <v>30</v>
      </c>
      <c r="K151" s="14">
        <v>28</v>
      </c>
      <c r="L151" s="50"/>
      <c r="M151" s="51"/>
    </row>
    <row r="152" spans="1:13" x14ac:dyDescent="0.35">
      <c r="A152" s="15">
        <f>$A$10</f>
        <v>2011</v>
      </c>
      <c r="B152" s="14">
        <v>1145</v>
      </c>
      <c r="C152" s="14">
        <v>1715</v>
      </c>
      <c r="D152" s="14">
        <v>1960</v>
      </c>
      <c r="E152" s="14">
        <v>2073</v>
      </c>
      <c r="F152" s="14">
        <v>2129</v>
      </c>
      <c r="G152" s="14">
        <v>2172</v>
      </c>
      <c r="H152" s="14">
        <v>2198</v>
      </c>
      <c r="I152" s="14">
        <v>2214</v>
      </c>
      <c r="J152" s="14">
        <v>2224</v>
      </c>
      <c r="K152" s="14">
        <v>2239</v>
      </c>
      <c r="L152" s="50"/>
      <c r="M152" s="51"/>
    </row>
    <row r="153" spans="1:13" ht="15" thickBot="1" x14ac:dyDescent="0.4">
      <c r="A153" s="15">
        <f>A152+1</f>
        <v>2012</v>
      </c>
      <c r="B153" s="39" t="s">
        <v>14</v>
      </c>
      <c r="C153" s="14">
        <v>1790</v>
      </c>
      <c r="D153" s="14">
        <v>2376</v>
      </c>
      <c r="E153" s="14">
        <v>2611</v>
      </c>
      <c r="F153" s="14">
        <v>2726</v>
      </c>
      <c r="G153" s="14">
        <v>2782</v>
      </c>
      <c r="H153" s="14">
        <v>2809</v>
      </c>
      <c r="I153" s="14">
        <v>2842</v>
      </c>
      <c r="J153" s="14">
        <v>2853</v>
      </c>
      <c r="K153" s="14">
        <v>2867</v>
      </c>
      <c r="L153" s="50"/>
      <c r="M153" s="51"/>
    </row>
    <row r="154" spans="1:13" ht="15" thickBot="1" x14ac:dyDescent="0.4">
      <c r="A154" s="15">
        <f t="shared" ref="A154:A161" si="16">A153+1</f>
        <v>2013</v>
      </c>
      <c r="B154" s="39" t="s">
        <v>14</v>
      </c>
      <c r="C154" s="39" t="s">
        <v>14</v>
      </c>
      <c r="D154" s="14">
        <v>3271</v>
      </c>
      <c r="E154" s="14">
        <v>4223</v>
      </c>
      <c r="F154" s="14">
        <v>4414</v>
      </c>
      <c r="G154" s="14">
        <v>4506</v>
      </c>
      <c r="H154" s="14">
        <v>4547</v>
      </c>
      <c r="I154" s="14">
        <v>4587</v>
      </c>
      <c r="J154" s="14">
        <v>4604</v>
      </c>
      <c r="K154" s="14">
        <v>4626</v>
      </c>
      <c r="L154" s="50"/>
      <c r="M154" s="51"/>
    </row>
    <row r="155" spans="1:13" ht="15" thickBot="1" x14ac:dyDescent="0.4">
      <c r="A155" s="15">
        <f t="shared" si="16"/>
        <v>2014</v>
      </c>
      <c r="B155" s="39" t="s">
        <v>14</v>
      </c>
      <c r="C155" s="39" t="s">
        <v>14</v>
      </c>
      <c r="D155" s="39" t="s">
        <v>14</v>
      </c>
      <c r="E155" s="14">
        <v>5117</v>
      </c>
      <c r="F155" s="14">
        <v>5682</v>
      </c>
      <c r="G155" s="14">
        <v>5812</v>
      </c>
      <c r="H155" s="14">
        <v>5860</v>
      </c>
      <c r="I155" s="14">
        <v>5903</v>
      </c>
      <c r="J155" s="14">
        <v>5921</v>
      </c>
      <c r="K155" s="14">
        <v>5940</v>
      </c>
      <c r="L155" s="50"/>
      <c r="M155" s="51"/>
    </row>
    <row r="156" spans="1:13" ht="15" thickBot="1" x14ac:dyDescent="0.4">
      <c r="A156" s="15">
        <f t="shared" si="16"/>
        <v>2015</v>
      </c>
      <c r="B156" s="39" t="s">
        <v>14</v>
      </c>
      <c r="C156" s="39" t="s">
        <v>14</v>
      </c>
      <c r="D156" s="39" t="s">
        <v>14</v>
      </c>
      <c r="E156" s="39" t="s">
        <v>14</v>
      </c>
      <c r="F156" s="14">
        <v>4978</v>
      </c>
      <c r="G156" s="14">
        <v>5757</v>
      </c>
      <c r="H156" s="14">
        <v>5924</v>
      </c>
      <c r="I156" s="14">
        <v>5991</v>
      </c>
      <c r="J156" s="14">
        <v>6025</v>
      </c>
      <c r="K156" s="14">
        <v>6041</v>
      </c>
      <c r="L156" s="50"/>
      <c r="M156" s="51"/>
    </row>
    <row r="157" spans="1:13" ht="15" thickBot="1" x14ac:dyDescent="0.4">
      <c r="A157" s="15">
        <f t="shared" si="16"/>
        <v>2016</v>
      </c>
      <c r="B157" s="39" t="s">
        <v>14</v>
      </c>
      <c r="C157" s="39" t="s">
        <v>14</v>
      </c>
      <c r="D157" s="39" t="s">
        <v>14</v>
      </c>
      <c r="E157" s="39" t="s">
        <v>14</v>
      </c>
      <c r="F157" s="39" t="s">
        <v>14</v>
      </c>
      <c r="G157" s="14">
        <v>5189</v>
      </c>
      <c r="H157" s="14">
        <v>5806</v>
      </c>
      <c r="I157" s="14">
        <v>5952</v>
      </c>
      <c r="J157" s="14">
        <v>6007</v>
      </c>
      <c r="K157" s="14">
        <v>6033</v>
      </c>
      <c r="L157" s="6"/>
      <c r="M157" s="6"/>
    </row>
    <row r="158" spans="1:13" ht="16.5" thickBot="1" x14ac:dyDescent="0.55000000000000004">
      <c r="A158" s="15">
        <f t="shared" si="16"/>
        <v>2017</v>
      </c>
      <c r="B158" s="39" t="s">
        <v>14</v>
      </c>
      <c r="C158" s="39" t="s">
        <v>14</v>
      </c>
      <c r="D158" s="39" t="s">
        <v>14</v>
      </c>
      <c r="E158" s="39" t="s">
        <v>14</v>
      </c>
      <c r="F158" s="39" t="s">
        <v>14</v>
      </c>
      <c r="G158" s="39" t="s">
        <v>14</v>
      </c>
      <c r="H158" s="14">
        <v>5874</v>
      </c>
      <c r="I158" s="14">
        <v>6603</v>
      </c>
      <c r="J158" s="14">
        <v>6729</v>
      </c>
      <c r="K158" s="14">
        <v>6780</v>
      </c>
      <c r="L158" s="52"/>
      <c r="M158" s="6"/>
    </row>
    <row r="159" spans="1:13" ht="15" thickBot="1" x14ac:dyDescent="0.4">
      <c r="A159" s="15">
        <f t="shared" si="16"/>
        <v>2018</v>
      </c>
      <c r="B159" s="39" t="s">
        <v>14</v>
      </c>
      <c r="C159" s="39" t="s">
        <v>14</v>
      </c>
      <c r="D159" s="39" t="s">
        <v>14</v>
      </c>
      <c r="E159" s="39" t="s">
        <v>14</v>
      </c>
      <c r="F159" s="39" t="s">
        <v>14</v>
      </c>
      <c r="G159" s="39" t="s">
        <v>14</v>
      </c>
      <c r="H159" s="39" t="s">
        <v>14</v>
      </c>
      <c r="I159" s="14">
        <v>5861</v>
      </c>
      <c r="J159" s="14">
        <v>6663</v>
      </c>
      <c r="K159" s="14">
        <v>6743</v>
      </c>
      <c r="L159" s="54"/>
      <c r="M159" s="6"/>
    </row>
    <row r="160" spans="1:13" ht="15" thickBot="1" x14ac:dyDescent="0.4">
      <c r="A160" s="15">
        <f t="shared" si="16"/>
        <v>2019</v>
      </c>
      <c r="B160" s="39" t="s">
        <v>14</v>
      </c>
      <c r="C160" s="39" t="s">
        <v>14</v>
      </c>
      <c r="D160" s="39" t="s">
        <v>14</v>
      </c>
      <c r="E160" s="39" t="s">
        <v>14</v>
      </c>
      <c r="F160" s="39" t="s">
        <v>14</v>
      </c>
      <c r="G160" s="39" t="s">
        <v>14</v>
      </c>
      <c r="H160" s="39" t="s">
        <v>14</v>
      </c>
      <c r="I160" s="39" t="s">
        <v>14</v>
      </c>
      <c r="J160" s="14">
        <v>5024</v>
      </c>
      <c r="K160" s="14">
        <v>6158</v>
      </c>
      <c r="L160" s="54"/>
      <c r="M160" s="6"/>
    </row>
    <row r="161" spans="1:13" ht="15" thickBot="1" x14ac:dyDescent="0.4">
      <c r="A161" s="15">
        <f t="shared" si="16"/>
        <v>2020</v>
      </c>
      <c r="B161" s="39" t="s">
        <v>14</v>
      </c>
      <c r="C161" s="39" t="s">
        <v>14</v>
      </c>
      <c r="D161" s="39" t="s">
        <v>14</v>
      </c>
      <c r="E161" s="39" t="s">
        <v>14</v>
      </c>
      <c r="F161" s="39" t="s">
        <v>14</v>
      </c>
      <c r="G161" s="39" t="s">
        <v>14</v>
      </c>
      <c r="H161" s="39" t="s">
        <v>14</v>
      </c>
      <c r="I161" s="39" t="s">
        <v>14</v>
      </c>
      <c r="J161" s="39" t="s">
        <v>14</v>
      </c>
      <c r="K161" s="14">
        <v>3620</v>
      </c>
      <c r="L161" s="54"/>
      <c r="M161" s="6"/>
    </row>
    <row r="162" spans="1:13" ht="16" x14ac:dyDescent="0.5">
      <c r="A162" s="59"/>
      <c r="B162" s="60"/>
      <c r="C162" s="60"/>
      <c r="D162" s="60"/>
      <c r="E162" s="60"/>
      <c r="F162" s="60"/>
      <c r="G162" s="60"/>
      <c r="H162" s="61"/>
      <c r="I162" s="61"/>
      <c r="J162" s="61"/>
      <c r="K162" s="54"/>
      <c r="L162" s="54"/>
      <c r="M162" s="6"/>
    </row>
    <row r="163" spans="1:13" ht="16" x14ac:dyDescent="0.5">
      <c r="A163" s="59"/>
      <c r="B163" s="60"/>
      <c r="C163" s="60"/>
      <c r="D163" s="60"/>
      <c r="E163" s="60"/>
      <c r="F163" s="60"/>
      <c r="G163" s="61"/>
      <c r="H163" s="61"/>
      <c r="I163" s="61"/>
      <c r="J163" s="61"/>
      <c r="K163" s="54"/>
      <c r="L163" s="54"/>
      <c r="M163" s="6"/>
    </row>
    <row r="164" spans="1:13" ht="15.5" x14ac:dyDescent="0.35">
      <c r="A164" s="43" t="s">
        <v>51</v>
      </c>
      <c r="B164" s="44"/>
      <c r="C164" s="44"/>
      <c r="D164" s="44"/>
      <c r="E164" s="44"/>
      <c r="F164" s="44"/>
      <c r="G164" s="44"/>
      <c r="H164" s="44"/>
      <c r="I164" s="44"/>
      <c r="J164" s="44"/>
      <c r="K164" s="44"/>
      <c r="L164" s="44"/>
      <c r="M164" s="6"/>
    </row>
    <row r="165" spans="1:13" ht="16" thickBot="1" x14ac:dyDescent="0.4">
      <c r="A165" s="43" t="s">
        <v>44</v>
      </c>
      <c r="B165" s="44"/>
      <c r="C165" s="44"/>
      <c r="D165" s="44"/>
      <c r="E165" s="44"/>
      <c r="F165" s="44"/>
      <c r="G165" s="44"/>
      <c r="H165" s="44"/>
      <c r="I165" s="44"/>
      <c r="J165" s="44"/>
      <c r="K165" s="44"/>
      <c r="L165" s="44"/>
      <c r="M165" s="6"/>
    </row>
    <row r="166" spans="1:13" ht="15" thickBot="1" x14ac:dyDescent="0.4">
      <c r="A166" s="76" t="s">
        <v>45</v>
      </c>
      <c r="B166" s="45" t="s">
        <v>52</v>
      </c>
      <c r="C166" s="46"/>
      <c r="D166" s="46"/>
      <c r="E166" s="46"/>
      <c r="F166" s="46"/>
      <c r="G166" s="46"/>
      <c r="H166" s="46"/>
      <c r="I166" s="46"/>
      <c r="J166" s="46"/>
      <c r="K166" s="47"/>
      <c r="L166" s="48">
        <v>11</v>
      </c>
      <c r="M166" s="6"/>
    </row>
    <row r="167" spans="1:13" x14ac:dyDescent="0.35">
      <c r="A167" s="77"/>
      <c r="B167" s="48">
        <v>1</v>
      </c>
      <c r="C167" s="48">
        <v>2</v>
      </c>
      <c r="D167" s="48">
        <v>3</v>
      </c>
      <c r="E167" s="48">
        <v>4</v>
      </c>
      <c r="F167" s="48">
        <v>5</v>
      </c>
      <c r="G167" s="48">
        <v>6</v>
      </c>
      <c r="H167" s="48">
        <v>7</v>
      </c>
      <c r="I167" s="48">
        <v>8</v>
      </c>
      <c r="J167" s="48">
        <v>9</v>
      </c>
      <c r="K167" s="48">
        <v>10</v>
      </c>
      <c r="L167" s="77" t="s">
        <v>53</v>
      </c>
      <c r="M167" s="6"/>
    </row>
    <row r="168" spans="1:13" ht="15" thickBot="1" x14ac:dyDescent="0.4">
      <c r="A168" s="78"/>
      <c r="B168" s="28">
        <f>A170</f>
        <v>2011</v>
      </c>
      <c r="C168" s="28">
        <f>B168+1</f>
        <v>2012</v>
      </c>
      <c r="D168" s="28">
        <f t="shared" ref="D168:K168" si="17">C168+1</f>
        <v>2013</v>
      </c>
      <c r="E168" s="28">
        <f t="shared" si="17"/>
        <v>2014</v>
      </c>
      <c r="F168" s="28">
        <f t="shared" si="17"/>
        <v>2015</v>
      </c>
      <c r="G168" s="28">
        <f t="shared" si="17"/>
        <v>2016</v>
      </c>
      <c r="H168" s="28">
        <f t="shared" si="17"/>
        <v>2017</v>
      </c>
      <c r="I168" s="28">
        <f t="shared" si="17"/>
        <v>2018</v>
      </c>
      <c r="J168" s="28">
        <f t="shared" si="17"/>
        <v>2019</v>
      </c>
      <c r="K168" s="28">
        <f t="shared" si="17"/>
        <v>2020</v>
      </c>
      <c r="L168" s="78"/>
      <c r="M168" s="6"/>
    </row>
    <row r="169" spans="1:13" x14ac:dyDescent="0.35">
      <c r="A169" s="62" t="s">
        <v>54</v>
      </c>
      <c r="B169" s="14">
        <v>0</v>
      </c>
      <c r="C169" s="14">
        <v>15171.003525510852</v>
      </c>
      <c r="D169" s="14">
        <v>15230.067419999987</v>
      </c>
      <c r="E169" s="14">
        <v>4350.9473700000044</v>
      </c>
      <c r="F169" s="14">
        <v>88.046470000028606</v>
      </c>
      <c r="G169" s="14">
        <v>3223.2639099999665</v>
      </c>
      <c r="H169" s="14">
        <v>2416.8996699999871</v>
      </c>
      <c r="I169" s="14">
        <v>1565.859800000012</v>
      </c>
      <c r="J169" s="14">
        <v>-137.91618000000716</v>
      </c>
      <c r="K169" s="14">
        <v>-10.105539999991656</v>
      </c>
      <c r="L169" s="14">
        <v>127.8106400000155</v>
      </c>
      <c r="M169" s="6"/>
    </row>
    <row r="170" spans="1:13" x14ac:dyDescent="0.35">
      <c r="A170" s="15">
        <f>$A$10</f>
        <v>2011</v>
      </c>
      <c r="B170" s="14">
        <v>37215.703914930564</v>
      </c>
      <c r="C170" s="14">
        <v>37884.09290236231</v>
      </c>
      <c r="D170" s="14">
        <v>41876.204515526457</v>
      </c>
      <c r="E170" s="14">
        <v>43328.57018060844</v>
      </c>
      <c r="F170" s="14">
        <v>47279.491758477285</v>
      </c>
      <c r="G170" s="14">
        <v>49033.244063067446</v>
      </c>
      <c r="H170" s="14">
        <v>50184.682183067438</v>
      </c>
      <c r="I170" s="14">
        <v>50105.305763067438</v>
      </c>
      <c r="J170" s="14">
        <v>50113.606803067443</v>
      </c>
      <c r="K170" s="14">
        <v>50057.951793067441</v>
      </c>
      <c r="L170" s="14">
        <v>-55.655010000005362</v>
      </c>
      <c r="M170" s="6"/>
    </row>
    <row r="171" spans="1:13" ht="15" thickBot="1" x14ac:dyDescent="0.4">
      <c r="A171" s="15">
        <f>A170+1</f>
        <v>2012</v>
      </c>
      <c r="B171" s="39" t="s">
        <v>14</v>
      </c>
      <c r="C171" s="14">
        <v>39587.182888642448</v>
      </c>
      <c r="D171" s="14">
        <v>42722.896258191831</v>
      </c>
      <c r="E171" s="14">
        <v>43793.455834228051</v>
      </c>
      <c r="F171" s="14">
        <v>49215.746501975649</v>
      </c>
      <c r="G171" s="14">
        <v>53982.008739988225</v>
      </c>
      <c r="H171" s="14">
        <v>55624.898569988225</v>
      </c>
      <c r="I171" s="14">
        <v>55865.853529988228</v>
      </c>
      <c r="J171" s="14">
        <v>56090.992229988231</v>
      </c>
      <c r="K171" s="14">
        <v>55273.903109988227</v>
      </c>
      <c r="L171" s="14">
        <v>-817.08912000000475</v>
      </c>
      <c r="M171" s="6"/>
    </row>
    <row r="172" spans="1:13" ht="15" thickBot="1" x14ac:dyDescent="0.4">
      <c r="A172" s="15">
        <f t="shared" ref="A172:A179" si="18">A171+1</f>
        <v>2013</v>
      </c>
      <c r="B172" s="39" t="s">
        <v>14</v>
      </c>
      <c r="C172" s="39" t="s">
        <v>14</v>
      </c>
      <c r="D172" s="14">
        <v>45292.779581841489</v>
      </c>
      <c r="E172" s="14">
        <v>45784.674874434677</v>
      </c>
      <c r="F172" s="14">
        <v>52541.195384846164</v>
      </c>
      <c r="G172" s="14">
        <v>58667.990057722876</v>
      </c>
      <c r="H172" s="14">
        <v>62553.05696772287</v>
      </c>
      <c r="I172" s="14">
        <v>64131.171867722878</v>
      </c>
      <c r="J172" s="14">
        <v>65341.602777722874</v>
      </c>
      <c r="K172" s="14">
        <v>65097.491537722875</v>
      </c>
      <c r="L172" s="14">
        <v>-244.11123999999464</v>
      </c>
      <c r="M172" s="6"/>
    </row>
    <row r="173" spans="1:13" ht="15" thickBot="1" x14ac:dyDescent="0.4">
      <c r="A173" s="15">
        <f t="shared" si="18"/>
        <v>2014</v>
      </c>
      <c r="B173" s="39" t="s">
        <v>14</v>
      </c>
      <c r="C173" s="39" t="s">
        <v>14</v>
      </c>
      <c r="D173" s="39" t="s">
        <v>14</v>
      </c>
      <c r="E173" s="14">
        <v>48332.579422219933</v>
      </c>
      <c r="F173" s="14">
        <v>50991.131290796773</v>
      </c>
      <c r="G173" s="14">
        <v>57317.164003821897</v>
      </c>
      <c r="H173" s="14">
        <v>62601.334824831545</v>
      </c>
      <c r="I173" s="14">
        <v>67253.985189626052</v>
      </c>
      <c r="J173" s="14">
        <v>70711.849774146598</v>
      </c>
      <c r="K173" s="14">
        <v>70797.601994146607</v>
      </c>
      <c r="L173" s="14">
        <v>85.752219999998815</v>
      </c>
      <c r="M173" s="6"/>
    </row>
    <row r="174" spans="1:13" ht="15" thickBot="1" x14ac:dyDescent="0.4">
      <c r="A174" s="15">
        <f t="shared" si="18"/>
        <v>2015</v>
      </c>
      <c r="B174" s="39" t="s">
        <v>14</v>
      </c>
      <c r="C174" s="39" t="s">
        <v>14</v>
      </c>
      <c r="D174" s="39" t="s">
        <v>14</v>
      </c>
      <c r="E174" s="39" t="s">
        <v>14</v>
      </c>
      <c r="F174" s="14">
        <v>51162.823393280167</v>
      </c>
      <c r="G174" s="14">
        <v>53098.826686004788</v>
      </c>
      <c r="H174" s="14">
        <v>59447.511042901235</v>
      </c>
      <c r="I174" s="14">
        <v>68856.287387421791</v>
      </c>
      <c r="J174" s="14">
        <v>78059.148652901247</v>
      </c>
      <c r="K174" s="14">
        <v>80111.380082901233</v>
      </c>
      <c r="L174" s="14">
        <v>2052.2314299999921</v>
      </c>
      <c r="M174" s="6"/>
    </row>
    <row r="175" spans="1:13" ht="15" thickBot="1" x14ac:dyDescent="0.4">
      <c r="A175" s="15">
        <f t="shared" si="18"/>
        <v>2016</v>
      </c>
      <c r="B175" s="39" t="s">
        <v>14</v>
      </c>
      <c r="C175" s="39" t="s">
        <v>14</v>
      </c>
      <c r="D175" s="39" t="s">
        <v>14</v>
      </c>
      <c r="E175" s="39" t="s">
        <v>14</v>
      </c>
      <c r="F175" s="39" t="s">
        <v>14</v>
      </c>
      <c r="G175" s="14">
        <v>52155.850081361132</v>
      </c>
      <c r="H175" s="14">
        <v>55732.698409519791</v>
      </c>
      <c r="I175" s="14">
        <v>69013.02171085056</v>
      </c>
      <c r="J175" s="14">
        <v>84308.831105097139</v>
      </c>
      <c r="K175" s="14">
        <v>88964.166048649044</v>
      </c>
      <c r="L175" s="14">
        <v>4655.3349435518976</v>
      </c>
      <c r="M175" s="6"/>
    </row>
    <row r="176" spans="1:13" ht="15" thickBot="1" x14ac:dyDescent="0.4">
      <c r="A176" s="15">
        <f t="shared" si="18"/>
        <v>2017</v>
      </c>
      <c r="B176" s="39" t="s">
        <v>14</v>
      </c>
      <c r="C176" s="39" t="s">
        <v>14</v>
      </c>
      <c r="D176" s="39" t="s">
        <v>14</v>
      </c>
      <c r="E176" s="39" t="s">
        <v>14</v>
      </c>
      <c r="F176" s="39" t="s">
        <v>14</v>
      </c>
      <c r="G176" s="39" t="s">
        <v>14</v>
      </c>
      <c r="H176" s="14">
        <v>52580.033110051067</v>
      </c>
      <c r="I176" s="14">
        <v>70346.117426758225</v>
      </c>
      <c r="J176" s="14">
        <v>81180.996012739954</v>
      </c>
      <c r="K176" s="14">
        <v>86431.061346174334</v>
      </c>
      <c r="L176" s="14">
        <v>5250.0653334343733</v>
      </c>
      <c r="M176" s="6"/>
    </row>
    <row r="177" spans="1:13" ht="15" thickBot="1" x14ac:dyDescent="0.4">
      <c r="A177" s="15">
        <f t="shared" si="18"/>
        <v>2018</v>
      </c>
      <c r="B177" s="39" t="s">
        <v>14</v>
      </c>
      <c r="C177" s="39" t="s">
        <v>14</v>
      </c>
      <c r="D177" s="39" t="s">
        <v>14</v>
      </c>
      <c r="E177" s="39" t="s">
        <v>14</v>
      </c>
      <c r="F177" s="39" t="s">
        <v>14</v>
      </c>
      <c r="G177" s="39" t="s">
        <v>14</v>
      </c>
      <c r="H177" s="39" t="s">
        <v>14</v>
      </c>
      <c r="I177" s="14">
        <v>61926.758342800546</v>
      </c>
      <c r="J177" s="14">
        <v>69543.348416117631</v>
      </c>
      <c r="K177" s="14">
        <v>76461.257470364188</v>
      </c>
      <c r="L177" s="14">
        <v>6917.9090542465447</v>
      </c>
      <c r="M177" s="6"/>
    </row>
    <row r="178" spans="1:13" ht="15" thickBot="1" x14ac:dyDescent="0.4">
      <c r="A178" s="15">
        <f t="shared" si="18"/>
        <v>2019</v>
      </c>
      <c r="B178" s="39" t="s">
        <v>14</v>
      </c>
      <c r="C178" s="39" t="s">
        <v>14</v>
      </c>
      <c r="D178" s="39" t="s">
        <v>14</v>
      </c>
      <c r="E178" s="39" t="s">
        <v>14</v>
      </c>
      <c r="F178" s="39" t="s">
        <v>14</v>
      </c>
      <c r="G178" s="39" t="s">
        <v>14</v>
      </c>
      <c r="H178" s="39" t="s">
        <v>14</v>
      </c>
      <c r="I178" s="39" t="s">
        <v>14</v>
      </c>
      <c r="J178" s="14">
        <v>78390.028261472689</v>
      </c>
      <c r="K178" s="14">
        <v>80402.984739381151</v>
      </c>
      <c r="L178" s="14">
        <v>2012.9564779084624</v>
      </c>
      <c r="M178" s="6"/>
    </row>
    <row r="179" spans="1:13" ht="15" thickBot="1" x14ac:dyDescent="0.4">
      <c r="A179" s="15">
        <f t="shared" si="18"/>
        <v>2020</v>
      </c>
      <c r="B179" s="39" t="s">
        <v>14</v>
      </c>
      <c r="C179" s="39" t="s">
        <v>14</v>
      </c>
      <c r="D179" s="39" t="s">
        <v>14</v>
      </c>
      <c r="E179" s="39" t="s">
        <v>14</v>
      </c>
      <c r="F179" s="39" t="s">
        <v>14</v>
      </c>
      <c r="G179" s="39" t="s">
        <v>14</v>
      </c>
      <c r="H179" s="39" t="s">
        <v>14</v>
      </c>
      <c r="I179" s="39" t="s">
        <v>14</v>
      </c>
      <c r="J179" s="39" t="s">
        <v>14</v>
      </c>
      <c r="K179" s="14">
        <v>81237.816140002731</v>
      </c>
      <c r="L179" s="14">
        <v>81237.816140002731</v>
      </c>
      <c r="M179" s="6"/>
    </row>
    <row r="180" spans="1:13" ht="15" thickBot="1" x14ac:dyDescent="0.4">
      <c r="A180" s="73" t="s">
        <v>61</v>
      </c>
      <c r="B180" s="49" t="s">
        <v>14</v>
      </c>
      <c r="C180" s="49" t="s">
        <v>14</v>
      </c>
      <c r="D180" s="49" t="s">
        <v>14</v>
      </c>
      <c r="E180" s="49" t="s">
        <v>14</v>
      </c>
      <c r="F180" s="49" t="s">
        <v>14</v>
      </c>
      <c r="G180" s="49" t="s">
        <v>14</v>
      </c>
      <c r="H180" s="49" t="s">
        <v>14</v>
      </c>
      <c r="I180" s="49" t="s">
        <v>14</v>
      </c>
      <c r="J180" s="49" t="s">
        <v>14</v>
      </c>
      <c r="K180" s="49" t="s">
        <v>14</v>
      </c>
      <c r="L180" s="14">
        <v>101223.02086914401</v>
      </c>
      <c r="M180" s="6"/>
    </row>
    <row r="181" spans="1:13" x14ac:dyDescent="0.35">
      <c r="A181" s="66" t="s">
        <v>55</v>
      </c>
      <c r="B181" s="67"/>
      <c r="C181" s="67"/>
      <c r="D181" s="67"/>
      <c r="E181" s="67"/>
      <c r="F181" s="67"/>
      <c r="G181" s="67"/>
      <c r="H181" s="67"/>
      <c r="I181" s="67"/>
      <c r="J181" s="67"/>
      <c r="K181" s="68"/>
      <c r="L181" s="69"/>
      <c r="M181" s="6"/>
    </row>
    <row r="182" spans="1:13" x14ac:dyDescent="0.35">
      <c r="A182" s="66" t="s">
        <v>56</v>
      </c>
      <c r="B182" s="67"/>
      <c r="C182" s="67"/>
      <c r="D182" s="67"/>
      <c r="E182" s="67"/>
      <c r="F182" s="67"/>
      <c r="G182" s="67"/>
      <c r="H182" s="67"/>
      <c r="I182" s="67"/>
      <c r="J182" s="67"/>
      <c r="K182" s="67"/>
      <c r="L182" s="67"/>
      <c r="M182" s="6"/>
    </row>
    <row r="183" spans="1:13" ht="15" thickBot="1" x14ac:dyDescent="0.4">
      <c r="A183" s="70" t="s">
        <v>57</v>
      </c>
      <c r="B183" s="14">
        <v>39025.853019999995</v>
      </c>
      <c r="C183" s="14">
        <v>55357.660350000006</v>
      </c>
      <c r="D183" s="14">
        <v>68552.610050000018</v>
      </c>
      <c r="E183" s="14">
        <v>56193.22812047528</v>
      </c>
      <c r="F183" s="14">
        <v>70100.0254096836</v>
      </c>
      <c r="G183" s="14">
        <v>76333.70537000004</v>
      </c>
      <c r="H183" s="14">
        <v>76873.181630000021</v>
      </c>
      <c r="I183" s="14">
        <v>110307.19449000001</v>
      </c>
      <c r="J183" s="14">
        <v>126126.41529999995</v>
      </c>
      <c r="K183" s="14">
        <v>101256.32623000004</v>
      </c>
      <c r="L183" s="72" t="s">
        <v>14</v>
      </c>
      <c r="M183" s="6"/>
    </row>
    <row r="184" spans="1:13" x14ac:dyDescent="0.35">
      <c r="A184" s="55"/>
      <c r="B184" s="55"/>
      <c r="C184" s="55"/>
      <c r="D184" s="56"/>
      <c r="E184" s="56"/>
      <c r="F184" s="56"/>
      <c r="G184" s="56"/>
      <c r="H184" s="56"/>
      <c r="I184" s="56"/>
      <c r="J184" s="56"/>
      <c r="K184" s="56"/>
      <c r="L184" s="55"/>
      <c r="M184" s="6"/>
    </row>
    <row r="185" spans="1:13" ht="16" thickBot="1" x14ac:dyDescent="0.4">
      <c r="A185" s="43" t="s">
        <v>47</v>
      </c>
      <c r="B185" s="44"/>
      <c r="C185" s="44"/>
      <c r="D185" s="44"/>
      <c r="E185" s="44"/>
      <c r="F185" s="44"/>
      <c r="G185" s="44"/>
      <c r="H185" s="44"/>
      <c r="I185" s="44"/>
      <c r="J185" s="44"/>
      <c r="K185" s="44"/>
      <c r="L185" s="44"/>
      <c r="M185" s="6"/>
    </row>
    <row r="186" spans="1:13" ht="15" thickBot="1" x14ac:dyDescent="0.4">
      <c r="A186" s="76" t="s">
        <v>45</v>
      </c>
      <c r="B186" s="45" t="s">
        <v>58</v>
      </c>
      <c r="C186" s="46"/>
      <c r="D186" s="46"/>
      <c r="E186" s="46"/>
      <c r="F186" s="46"/>
      <c r="G186" s="46"/>
      <c r="H186" s="46"/>
      <c r="I186" s="46"/>
      <c r="J186" s="46"/>
      <c r="K186" s="47"/>
      <c r="L186" s="48">
        <v>11</v>
      </c>
      <c r="M186" s="6"/>
    </row>
    <row r="187" spans="1:13" x14ac:dyDescent="0.35">
      <c r="A187" s="77"/>
      <c r="B187" s="48">
        <v>1</v>
      </c>
      <c r="C187" s="48">
        <v>2</v>
      </c>
      <c r="D187" s="48">
        <v>3</v>
      </c>
      <c r="E187" s="48">
        <v>4</v>
      </c>
      <c r="F187" s="48">
        <v>5</v>
      </c>
      <c r="G187" s="48">
        <v>6</v>
      </c>
      <c r="H187" s="48">
        <v>7</v>
      </c>
      <c r="I187" s="48">
        <v>8</v>
      </c>
      <c r="J187" s="48">
        <v>9</v>
      </c>
      <c r="K187" s="48">
        <v>10</v>
      </c>
      <c r="L187" s="77" t="s">
        <v>53</v>
      </c>
      <c r="M187" s="6"/>
    </row>
    <row r="188" spans="1:13" ht="15" thickBot="1" x14ac:dyDescent="0.4">
      <c r="A188" s="78"/>
      <c r="B188" s="28">
        <f>A190</f>
        <v>2011</v>
      </c>
      <c r="C188" s="28">
        <f>B188+1</f>
        <v>2012</v>
      </c>
      <c r="D188" s="28">
        <f t="shared" ref="D188:K188" si="19">C188+1</f>
        <v>2013</v>
      </c>
      <c r="E188" s="28">
        <f t="shared" si="19"/>
        <v>2014</v>
      </c>
      <c r="F188" s="28">
        <f t="shared" si="19"/>
        <v>2015</v>
      </c>
      <c r="G188" s="28">
        <f t="shared" si="19"/>
        <v>2016</v>
      </c>
      <c r="H188" s="28">
        <f t="shared" si="19"/>
        <v>2017</v>
      </c>
      <c r="I188" s="28">
        <f t="shared" si="19"/>
        <v>2018</v>
      </c>
      <c r="J188" s="28">
        <f t="shared" si="19"/>
        <v>2019</v>
      </c>
      <c r="K188" s="28">
        <f t="shared" si="19"/>
        <v>2020</v>
      </c>
      <c r="L188" s="78"/>
    </row>
    <row r="189" spans="1:13" x14ac:dyDescent="0.35">
      <c r="A189" s="62" t="s">
        <v>54</v>
      </c>
      <c r="B189" s="14">
        <v>0</v>
      </c>
      <c r="C189" s="14">
        <v>-1.1799999997019767E-3</v>
      </c>
      <c r="D189" s="14">
        <v>0</v>
      </c>
      <c r="E189" s="14">
        <v>0</v>
      </c>
      <c r="F189" s="14">
        <v>0</v>
      </c>
      <c r="G189" s="14">
        <v>0</v>
      </c>
      <c r="H189" s="14">
        <v>0</v>
      </c>
      <c r="I189" s="14">
        <v>0</v>
      </c>
      <c r="J189" s="14">
        <v>0</v>
      </c>
      <c r="K189" s="14">
        <v>0</v>
      </c>
      <c r="L189" s="14">
        <v>0</v>
      </c>
    </row>
    <row r="190" spans="1:13" x14ac:dyDescent="0.35">
      <c r="A190" s="15">
        <f>$A$10</f>
        <v>2011</v>
      </c>
      <c r="B190" s="14">
        <v>602.92117999999994</v>
      </c>
      <c r="C190" s="14">
        <v>602.92162999999994</v>
      </c>
      <c r="D190" s="14">
        <v>602.92163000000016</v>
      </c>
      <c r="E190" s="14">
        <v>602.92162999999994</v>
      </c>
      <c r="F190" s="14">
        <v>602.92162999999994</v>
      </c>
      <c r="G190" s="14">
        <v>602.92162999999994</v>
      </c>
      <c r="H190" s="14">
        <v>602.92162999999994</v>
      </c>
      <c r="I190" s="14">
        <v>602.92162999999994</v>
      </c>
      <c r="J190" s="14">
        <v>602.92162999999994</v>
      </c>
      <c r="K190" s="14">
        <v>602.92162999999994</v>
      </c>
      <c r="L190" s="14">
        <v>0</v>
      </c>
    </row>
    <row r="191" spans="1:13" ht="15" thickBot="1" x14ac:dyDescent="0.4">
      <c r="A191" s="15">
        <f>A190+1</f>
        <v>2012</v>
      </c>
      <c r="B191" s="39" t="s">
        <v>14</v>
      </c>
      <c r="C191" s="14">
        <v>1539.0852900000002</v>
      </c>
      <c r="D191" s="14">
        <v>1539.08529</v>
      </c>
      <c r="E191" s="14">
        <v>1539.08529</v>
      </c>
      <c r="F191" s="14">
        <v>1539.08529</v>
      </c>
      <c r="G191" s="14">
        <v>1539.08529</v>
      </c>
      <c r="H191" s="14">
        <v>1539.08529</v>
      </c>
      <c r="I191" s="14">
        <v>1539.08529</v>
      </c>
      <c r="J191" s="14">
        <v>1539.08529</v>
      </c>
      <c r="K191" s="14">
        <v>1539.08529</v>
      </c>
      <c r="L191" s="14">
        <v>0</v>
      </c>
    </row>
    <row r="192" spans="1:13" ht="15" thickBot="1" x14ac:dyDescent="0.4">
      <c r="A192" s="15">
        <f t="shared" ref="A192:A199" si="20">A191+1</f>
        <v>2013</v>
      </c>
      <c r="B192" s="39" t="s">
        <v>14</v>
      </c>
      <c r="C192" s="39" t="s">
        <v>14</v>
      </c>
      <c r="D192" s="14">
        <v>572.29654999999991</v>
      </c>
      <c r="E192" s="14">
        <v>572.29654999999991</v>
      </c>
      <c r="F192" s="14">
        <v>545.30413999999996</v>
      </c>
      <c r="G192" s="14">
        <v>545.30413999999996</v>
      </c>
      <c r="H192" s="14">
        <v>545.30413999999996</v>
      </c>
      <c r="I192" s="14">
        <v>545.30413999999996</v>
      </c>
      <c r="J192" s="14">
        <v>545.30413999999996</v>
      </c>
      <c r="K192" s="14">
        <v>545.30413999999996</v>
      </c>
      <c r="L192" s="14">
        <v>0</v>
      </c>
    </row>
    <row r="193" spans="1:12" ht="15" thickBot="1" x14ac:dyDescent="0.4">
      <c r="A193" s="15">
        <f t="shared" si="20"/>
        <v>2014</v>
      </c>
      <c r="B193" s="39" t="s">
        <v>14</v>
      </c>
      <c r="C193" s="39" t="s">
        <v>14</v>
      </c>
      <c r="D193" s="39" t="s">
        <v>14</v>
      </c>
      <c r="E193" s="14">
        <v>503.62016999999992</v>
      </c>
      <c r="F193" s="14">
        <v>355.65903999999995</v>
      </c>
      <c r="G193" s="14">
        <v>355.65903999999995</v>
      </c>
      <c r="H193" s="14">
        <v>355.65903999999995</v>
      </c>
      <c r="I193" s="14">
        <v>355.65903999999995</v>
      </c>
      <c r="J193" s="14">
        <v>355.65903999999995</v>
      </c>
      <c r="K193" s="14">
        <v>355.65903999999995</v>
      </c>
      <c r="L193" s="14">
        <v>0</v>
      </c>
    </row>
    <row r="194" spans="1:12" ht="15" thickBot="1" x14ac:dyDescent="0.4">
      <c r="A194" s="15">
        <f t="shared" si="20"/>
        <v>2015</v>
      </c>
      <c r="B194" s="39" t="s">
        <v>14</v>
      </c>
      <c r="C194" s="39" t="s">
        <v>14</v>
      </c>
      <c r="D194" s="39" t="s">
        <v>14</v>
      </c>
      <c r="E194" s="39" t="s">
        <v>14</v>
      </c>
      <c r="F194" s="14">
        <v>2936.1438899999998</v>
      </c>
      <c r="G194" s="14">
        <v>2936.1438899999998</v>
      </c>
      <c r="H194" s="14">
        <v>2936.1438899999998</v>
      </c>
      <c r="I194" s="14">
        <v>2936.1438899999998</v>
      </c>
      <c r="J194" s="14">
        <v>2936.1438899999998</v>
      </c>
      <c r="K194" s="14">
        <v>2936.1438899999998</v>
      </c>
      <c r="L194" s="14">
        <v>0</v>
      </c>
    </row>
    <row r="195" spans="1:12" ht="15" thickBot="1" x14ac:dyDescent="0.4">
      <c r="A195" s="15">
        <f t="shared" si="20"/>
        <v>2016</v>
      </c>
      <c r="B195" s="39" t="s">
        <v>14</v>
      </c>
      <c r="C195" s="39" t="s">
        <v>14</v>
      </c>
      <c r="D195" s="39" t="s">
        <v>14</v>
      </c>
      <c r="E195" s="39" t="s">
        <v>14</v>
      </c>
      <c r="F195" s="39" t="s">
        <v>14</v>
      </c>
      <c r="G195" s="14">
        <v>796.49374</v>
      </c>
      <c r="H195" s="14">
        <v>796.49374</v>
      </c>
      <c r="I195" s="14">
        <v>796.49374</v>
      </c>
      <c r="J195" s="14">
        <v>796.49374</v>
      </c>
      <c r="K195" s="14">
        <v>796.49374</v>
      </c>
      <c r="L195" s="14">
        <v>0</v>
      </c>
    </row>
    <row r="196" spans="1:12" ht="15" thickBot="1" x14ac:dyDescent="0.4">
      <c r="A196" s="15">
        <f t="shared" si="20"/>
        <v>2017</v>
      </c>
      <c r="B196" s="39" t="s">
        <v>14</v>
      </c>
      <c r="C196" s="39" t="s">
        <v>14</v>
      </c>
      <c r="D196" s="39" t="s">
        <v>14</v>
      </c>
      <c r="E196" s="39" t="s">
        <v>14</v>
      </c>
      <c r="F196" s="39" t="s">
        <v>14</v>
      </c>
      <c r="G196" s="39" t="s">
        <v>14</v>
      </c>
      <c r="H196" s="14">
        <v>1218.30305</v>
      </c>
      <c r="I196" s="14">
        <v>1218.30305</v>
      </c>
      <c r="J196" s="14">
        <v>1218.30305</v>
      </c>
      <c r="K196" s="14">
        <v>1218.30305</v>
      </c>
      <c r="L196" s="14">
        <v>0</v>
      </c>
    </row>
    <row r="197" spans="1:12" ht="15" thickBot="1" x14ac:dyDescent="0.4">
      <c r="A197" s="15">
        <f t="shared" si="20"/>
        <v>2018</v>
      </c>
      <c r="B197" s="39" t="s">
        <v>14</v>
      </c>
      <c r="C197" s="39" t="s">
        <v>14</v>
      </c>
      <c r="D197" s="39" t="s">
        <v>14</v>
      </c>
      <c r="E197" s="39" t="s">
        <v>14</v>
      </c>
      <c r="F197" s="39" t="s">
        <v>14</v>
      </c>
      <c r="G197" s="39" t="s">
        <v>14</v>
      </c>
      <c r="H197" s="39" t="s">
        <v>14</v>
      </c>
      <c r="I197" s="14">
        <v>2236.2452799999996</v>
      </c>
      <c r="J197" s="14">
        <v>2236.2452799999996</v>
      </c>
      <c r="K197" s="14">
        <v>2236.2452799999996</v>
      </c>
      <c r="L197" s="14">
        <v>0</v>
      </c>
    </row>
    <row r="198" spans="1:12" ht="15" thickBot="1" x14ac:dyDescent="0.4">
      <c r="A198" s="15">
        <f t="shared" si="20"/>
        <v>2019</v>
      </c>
      <c r="B198" s="39" t="s">
        <v>14</v>
      </c>
      <c r="C198" s="39" t="s">
        <v>14</v>
      </c>
      <c r="D198" s="39" t="s">
        <v>14</v>
      </c>
      <c r="E198" s="39" t="s">
        <v>14</v>
      </c>
      <c r="F198" s="39" t="s">
        <v>14</v>
      </c>
      <c r="G198" s="39" t="s">
        <v>14</v>
      </c>
      <c r="H198" s="39" t="s">
        <v>14</v>
      </c>
      <c r="I198" s="39" t="s">
        <v>14</v>
      </c>
      <c r="J198" s="14">
        <v>2448.9221499999999</v>
      </c>
      <c r="K198" s="14">
        <v>2448.9221499999999</v>
      </c>
      <c r="L198" s="14">
        <v>0</v>
      </c>
    </row>
    <row r="199" spans="1:12" ht="15" thickBot="1" x14ac:dyDescent="0.4">
      <c r="A199" s="15">
        <f t="shared" si="20"/>
        <v>2020</v>
      </c>
      <c r="B199" s="39" t="s">
        <v>14</v>
      </c>
      <c r="C199" s="39" t="s">
        <v>14</v>
      </c>
      <c r="D199" s="39" t="s">
        <v>14</v>
      </c>
      <c r="E199" s="39" t="s">
        <v>14</v>
      </c>
      <c r="F199" s="39" t="s">
        <v>14</v>
      </c>
      <c r="G199" s="39" t="s">
        <v>14</v>
      </c>
      <c r="H199" s="39" t="s">
        <v>14</v>
      </c>
      <c r="I199" s="39" t="s">
        <v>14</v>
      </c>
      <c r="J199" s="39" t="s">
        <v>14</v>
      </c>
      <c r="K199" s="14">
        <v>3863.4580799999999</v>
      </c>
      <c r="L199" s="14">
        <v>3863.4580799999999</v>
      </c>
    </row>
    <row r="200" spans="1:12" ht="15" thickBot="1" x14ac:dyDescent="0.4">
      <c r="A200" s="73" t="s">
        <v>61</v>
      </c>
      <c r="B200" s="49" t="s">
        <v>14</v>
      </c>
      <c r="C200" s="49" t="s">
        <v>14</v>
      </c>
      <c r="D200" s="49" t="s">
        <v>14</v>
      </c>
      <c r="E200" s="49" t="s">
        <v>14</v>
      </c>
      <c r="F200" s="49" t="s">
        <v>14</v>
      </c>
      <c r="G200" s="49" t="s">
        <v>14</v>
      </c>
      <c r="H200" s="49" t="s">
        <v>14</v>
      </c>
      <c r="I200" s="49" t="s">
        <v>14</v>
      </c>
      <c r="J200" s="49" t="s">
        <v>14</v>
      </c>
      <c r="K200" s="49" t="s">
        <v>14</v>
      </c>
      <c r="L200" s="14">
        <v>3863.4580799999999</v>
      </c>
    </row>
    <row r="201" spans="1:12" x14ac:dyDescent="0.35">
      <c r="A201" s="66" t="s">
        <v>55</v>
      </c>
      <c r="B201" s="67"/>
      <c r="C201" s="67"/>
      <c r="D201" s="67"/>
      <c r="E201" s="67"/>
      <c r="F201" s="67"/>
      <c r="G201" s="67"/>
      <c r="H201" s="67"/>
      <c r="I201" s="67"/>
      <c r="J201" s="67"/>
      <c r="K201" s="68"/>
      <c r="L201" s="69"/>
    </row>
    <row r="202" spans="1:12" x14ac:dyDescent="0.35">
      <c r="A202" s="66" t="s">
        <v>56</v>
      </c>
      <c r="B202" s="67"/>
      <c r="C202" s="67"/>
      <c r="D202" s="67"/>
      <c r="E202" s="67"/>
      <c r="F202" s="67"/>
      <c r="G202" s="67"/>
      <c r="H202" s="67"/>
      <c r="I202" s="67"/>
      <c r="J202" s="67"/>
      <c r="K202" s="67"/>
      <c r="L202" s="67"/>
    </row>
    <row r="203" spans="1:12" ht="15" thickBot="1" x14ac:dyDescent="0.4">
      <c r="A203" s="70" t="s">
        <v>57</v>
      </c>
      <c r="B203" s="14">
        <v>724.52908830954129</v>
      </c>
      <c r="C203" s="14">
        <v>1697.970517504707</v>
      </c>
      <c r="D203" s="14">
        <v>2265.6796200000049</v>
      </c>
      <c r="E203" s="14">
        <v>503.62017000000179</v>
      </c>
      <c r="F203" s="14">
        <v>2761.1903499999939</v>
      </c>
      <c r="G203" s="14">
        <v>796.49374000000955</v>
      </c>
      <c r="H203" s="14">
        <v>1218.303049999997</v>
      </c>
      <c r="I203" s="14">
        <v>2236.245280000001</v>
      </c>
      <c r="J203" s="14">
        <v>2448.9221499999762</v>
      </c>
      <c r="K203" s="14">
        <v>4026.6896300000103</v>
      </c>
      <c r="L203" s="72" t="s">
        <v>14</v>
      </c>
    </row>
    <row r="204" spans="1:12" x14ac:dyDescent="0.35">
      <c r="A204" s="55"/>
      <c r="B204" s="55"/>
      <c r="C204" s="55"/>
      <c r="D204" s="55"/>
      <c r="E204" s="55"/>
      <c r="F204" s="55"/>
      <c r="G204" s="55"/>
      <c r="H204" s="55"/>
      <c r="I204" s="55"/>
      <c r="J204" s="56"/>
      <c r="K204" s="56"/>
      <c r="L204" s="55"/>
    </row>
    <row r="205" spans="1:12" ht="16" thickBot="1" x14ac:dyDescent="0.4">
      <c r="A205" s="43" t="s">
        <v>59</v>
      </c>
      <c r="B205" s="44"/>
      <c r="C205" s="44"/>
      <c r="D205" s="44"/>
      <c r="E205" s="44"/>
      <c r="F205" s="44"/>
      <c r="G205" s="44"/>
      <c r="H205" s="44"/>
      <c r="I205" s="44"/>
      <c r="J205" s="44"/>
      <c r="K205" s="44"/>
      <c r="L205" s="44"/>
    </row>
    <row r="206" spans="1:12" ht="15" thickBot="1" x14ac:dyDescent="0.4">
      <c r="A206" s="76" t="s">
        <v>45</v>
      </c>
      <c r="B206" s="45" t="s">
        <v>60</v>
      </c>
      <c r="C206" s="46"/>
      <c r="D206" s="46"/>
      <c r="E206" s="46"/>
      <c r="F206" s="46"/>
      <c r="G206" s="46"/>
      <c r="H206" s="46"/>
      <c r="I206" s="46"/>
      <c r="J206" s="46"/>
      <c r="K206" s="47"/>
      <c r="L206" s="48">
        <v>11</v>
      </c>
    </row>
    <row r="207" spans="1:12" x14ac:dyDescent="0.35">
      <c r="A207" s="77"/>
      <c r="B207" s="48">
        <v>1</v>
      </c>
      <c r="C207" s="48">
        <v>2</v>
      </c>
      <c r="D207" s="48">
        <v>3</v>
      </c>
      <c r="E207" s="48">
        <v>4</v>
      </c>
      <c r="F207" s="48">
        <v>5</v>
      </c>
      <c r="G207" s="48">
        <v>6</v>
      </c>
      <c r="H207" s="48">
        <v>7</v>
      </c>
      <c r="I207" s="48">
        <v>8</v>
      </c>
      <c r="J207" s="48">
        <v>9</v>
      </c>
      <c r="K207" s="48">
        <v>10</v>
      </c>
      <c r="L207" s="77" t="s">
        <v>53</v>
      </c>
    </row>
    <row r="208" spans="1:12" ht="15" thickBot="1" x14ac:dyDescent="0.4">
      <c r="A208" s="78"/>
      <c r="B208" s="28">
        <f>A210</f>
        <v>2011</v>
      </c>
      <c r="C208" s="28">
        <f>B208+1</f>
        <v>2012</v>
      </c>
      <c r="D208" s="28">
        <f t="shared" ref="D208:K208" si="21">C208+1</f>
        <v>2013</v>
      </c>
      <c r="E208" s="28">
        <f t="shared" si="21"/>
        <v>2014</v>
      </c>
      <c r="F208" s="28">
        <f t="shared" si="21"/>
        <v>2015</v>
      </c>
      <c r="G208" s="28">
        <f t="shared" si="21"/>
        <v>2016</v>
      </c>
      <c r="H208" s="28">
        <f t="shared" si="21"/>
        <v>2017</v>
      </c>
      <c r="I208" s="28">
        <f t="shared" si="21"/>
        <v>2018</v>
      </c>
      <c r="J208" s="28">
        <f t="shared" si="21"/>
        <v>2019</v>
      </c>
      <c r="K208" s="28">
        <f t="shared" si="21"/>
        <v>2020</v>
      </c>
      <c r="L208" s="78"/>
    </row>
    <row r="209" spans="1:12" x14ac:dyDescent="0.35">
      <c r="A209" s="62" t="s">
        <v>54</v>
      </c>
      <c r="B209" s="14">
        <v>0</v>
      </c>
      <c r="C209" s="14">
        <v>15171.004705510853</v>
      </c>
      <c r="D209" s="14">
        <v>15230.067419999987</v>
      </c>
      <c r="E209" s="14">
        <v>4350.9473700000044</v>
      </c>
      <c r="F209" s="14">
        <v>88.046470000028606</v>
      </c>
      <c r="G209" s="14">
        <v>3223.2639099999665</v>
      </c>
      <c r="H209" s="14">
        <v>2416.8996699999871</v>
      </c>
      <c r="I209" s="14">
        <v>1565.859800000012</v>
      </c>
      <c r="J209" s="14">
        <v>-137.91618000000716</v>
      </c>
      <c r="K209" s="14">
        <v>-10.105539999991656</v>
      </c>
      <c r="L209" s="14">
        <v>-10.105539999991656</v>
      </c>
    </row>
    <row r="210" spans="1:12" x14ac:dyDescent="0.35">
      <c r="A210" s="15">
        <f>$A$10</f>
        <v>2011</v>
      </c>
      <c r="B210" s="14">
        <v>36612.782734930566</v>
      </c>
      <c r="C210" s="14">
        <v>37281.171272362306</v>
      </c>
      <c r="D210" s="14">
        <v>41273.282885526452</v>
      </c>
      <c r="E210" s="14">
        <v>42725.648550608428</v>
      </c>
      <c r="F210" s="14">
        <v>46676.570128477273</v>
      </c>
      <c r="G210" s="14">
        <v>48430.322433067442</v>
      </c>
      <c r="H210" s="14">
        <v>49581.760553067441</v>
      </c>
      <c r="I210" s="14">
        <v>49502.384133067433</v>
      </c>
      <c r="J210" s="14">
        <v>49510.685173067446</v>
      </c>
      <c r="K210" s="14">
        <v>49455.030163067437</v>
      </c>
      <c r="L210" s="14">
        <v>-55.655010000005362</v>
      </c>
    </row>
    <row r="211" spans="1:12" ht="15" thickBot="1" x14ac:dyDescent="0.4">
      <c r="A211" s="15">
        <f>A210+1</f>
        <v>2012</v>
      </c>
      <c r="B211" s="39" t="s">
        <v>14</v>
      </c>
      <c r="C211" s="14">
        <v>38048.097598642446</v>
      </c>
      <c r="D211" s="14">
        <v>41183.810968191836</v>
      </c>
      <c r="E211" s="14">
        <v>42254.370544228055</v>
      </c>
      <c r="F211" s="14">
        <v>47676.661211975646</v>
      </c>
      <c r="G211" s="14">
        <v>52442.923449988222</v>
      </c>
      <c r="H211" s="14">
        <v>54085.81327998823</v>
      </c>
      <c r="I211" s="14">
        <v>54326.768239988232</v>
      </c>
      <c r="J211" s="14">
        <v>54551.906939988236</v>
      </c>
      <c r="K211" s="14">
        <v>53734.817819988231</v>
      </c>
      <c r="L211" s="14">
        <v>-817.08912000000475</v>
      </c>
    </row>
    <row r="212" spans="1:12" ht="15" thickBot="1" x14ac:dyDescent="0.4">
      <c r="A212" s="15">
        <f t="shared" ref="A212:A219" si="22">A211+1</f>
        <v>2013</v>
      </c>
      <c r="B212" s="39" t="s">
        <v>14</v>
      </c>
      <c r="C212" s="39" t="s">
        <v>14</v>
      </c>
      <c r="D212" s="14">
        <v>44720.48303184149</v>
      </c>
      <c r="E212" s="14">
        <v>45212.378324434685</v>
      </c>
      <c r="F212" s="14">
        <v>51995.891244846163</v>
      </c>
      <c r="G212" s="14">
        <v>58122.685917722883</v>
      </c>
      <c r="H212" s="14">
        <v>62007.752827722878</v>
      </c>
      <c r="I212" s="14">
        <v>63585.867727722885</v>
      </c>
      <c r="J212" s="14">
        <v>64796.298637722881</v>
      </c>
      <c r="K212" s="14">
        <v>64552.187397722882</v>
      </c>
      <c r="L212" s="14">
        <v>-244.11123999999464</v>
      </c>
    </row>
    <row r="213" spans="1:12" ht="15" thickBot="1" x14ac:dyDescent="0.4">
      <c r="A213" s="15">
        <f t="shared" si="22"/>
        <v>2014</v>
      </c>
      <c r="B213" s="39" t="s">
        <v>14</v>
      </c>
      <c r="C213" s="39" t="s">
        <v>14</v>
      </c>
      <c r="D213" s="39" t="s">
        <v>14</v>
      </c>
      <c r="E213" s="14">
        <v>47828.959252219931</v>
      </c>
      <c r="F213" s="14">
        <v>50635.472250796774</v>
      </c>
      <c r="G213" s="14">
        <v>56961.504963821892</v>
      </c>
      <c r="H213" s="14">
        <v>62245.675784831539</v>
      </c>
      <c r="I213" s="14">
        <v>66898.326149626053</v>
      </c>
      <c r="J213" s="14">
        <v>70356.190734146599</v>
      </c>
      <c r="K213" s="14">
        <v>70441.942954146594</v>
      </c>
      <c r="L213" s="14">
        <v>85.752219999998815</v>
      </c>
    </row>
    <row r="214" spans="1:12" ht="15" thickBot="1" x14ac:dyDescent="0.4">
      <c r="A214" s="15">
        <f t="shared" si="22"/>
        <v>2015</v>
      </c>
      <c r="B214" s="39" t="s">
        <v>14</v>
      </c>
      <c r="C214" s="39" t="s">
        <v>14</v>
      </c>
      <c r="D214" s="39" t="s">
        <v>14</v>
      </c>
      <c r="E214" s="39" t="s">
        <v>14</v>
      </c>
      <c r="F214" s="14">
        <v>48226.67950328016</v>
      </c>
      <c r="G214" s="14">
        <v>50162.682796004789</v>
      </c>
      <c r="H214" s="14">
        <v>56511.367152901243</v>
      </c>
      <c r="I214" s="14">
        <v>65920.143497421799</v>
      </c>
      <c r="J214" s="14">
        <v>75123.004762901241</v>
      </c>
      <c r="K214" s="14">
        <v>77175.23619290124</v>
      </c>
      <c r="L214" s="14">
        <v>2052.2314299999921</v>
      </c>
    </row>
    <row r="215" spans="1:12" ht="15" thickBot="1" x14ac:dyDescent="0.4">
      <c r="A215" s="15">
        <f t="shared" si="22"/>
        <v>2016</v>
      </c>
      <c r="B215" s="39" t="s">
        <v>14</v>
      </c>
      <c r="C215" s="39" t="s">
        <v>14</v>
      </c>
      <c r="D215" s="39" t="s">
        <v>14</v>
      </c>
      <c r="E215" s="39" t="s">
        <v>14</v>
      </c>
      <c r="F215" s="39" t="s">
        <v>14</v>
      </c>
      <c r="G215" s="14">
        <v>51359.356341361126</v>
      </c>
      <c r="H215" s="14">
        <v>54936.204669519801</v>
      </c>
      <c r="I215" s="14">
        <v>68216.52797085057</v>
      </c>
      <c r="J215" s="14">
        <v>83512.337365097148</v>
      </c>
      <c r="K215" s="14">
        <v>88167.672308649053</v>
      </c>
      <c r="L215" s="14">
        <v>4655.3349435518976</v>
      </c>
    </row>
    <row r="216" spans="1:12" ht="15" thickBot="1" x14ac:dyDescent="0.4">
      <c r="A216" s="15">
        <f t="shared" si="22"/>
        <v>2017</v>
      </c>
      <c r="B216" s="39" t="s">
        <v>14</v>
      </c>
      <c r="C216" s="39" t="s">
        <v>14</v>
      </c>
      <c r="D216" s="39" t="s">
        <v>14</v>
      </c>
      <c r="E216" s="39" t="s">
        <v>14</v>
      </c>
      <c r="F216" s="39" t="s">
        <v>14</v>
      </c>
      <c r="G216" s="39" t="s">
        <v>14</v>
      </c>
      <c r="H216" s="14">
        <v>51361.730060051072</v>
      </c>
      <c r="I216" s="14">
        <v>69127.814376758237</v>
      </c>
      <c r="J216" s="14">
        <v>79962.692962739966</v>
      </c>
      <c r="K216" s="14">
        <v>85212.758296174346</v>
      </c>
      <c r="L216" s="14">
        <v>5250.0653334343879</v>
      </c>
    </row>
    <row r="217" spans="1:12" ht="15" thickBot="1" x14ac:dyDescent="0.4">
      <c r="A217" s="15">
        <f t="shared" si="22"/>
        <v>2018</v>
      </c>
      <c r="B217" s="39" t="s">
        <v>14</v>
      </c>
      <c r="C217" s="39" t="s">
        <v>14</v>
      </c>
      <c r="D217" s="39" t="s">
        <v>14</v>
      </c>
      <c r="E217" s="39" t="s">
        <v>14</v>
      </c>
      <c r="F217" s="39" t="s">
        <v>14</v>
      </c>
      <c r="G217" s="39" t="s">
        <v>14</v>
      </c>
      <c r="H217" s="39" t="s">
        <v>14</v>
      </c>
      <c r="I217" s="14">
        <v>59690.513062800543</v>
      </c>
      <c r="J217" s="14">
        <v>67307.103136117643</v>
      </c>
      <c r="K217" s="14">
        <v>74225.012190364185</v>
      </c>
      <c r="L217" s="14">
        <v>6917.9090542465447</v>
      </c>
    </row>
    <row r="218" spans="1:12" ht="15" thickBot="1" x14ac:dyDescent="0.4">
      <c r="A218" s="15">
        <f t="shared" si="22"/>
        <v>2019</v>
      </c>
      <c r="B218" s="39" t="s">
        <v>14</v>
      </c>
      <c r="C218" s="39" t="s">
        <v>14</v>
      </c>
      <c r="D218" s="39" t="s">
        <v>14</v>
      </c>
      <c r="E218" s="39" t="s">
        <v>14</v>
      </c>
      <c r="F218" s="39" t="s">
        <v>14</v>
      </c>
      <c r="G218" s="39" t="s">
        <v>14</v>
      </c>
      <c r="H218" s="39" t="s">
        <v>14</v>
      </c>
      <c r="I218" s="39" t="s">
        <v>14</v>
      </c>
      <c r="J218" s="14">
        <v>75941.106111472676</v>
      </c>
      <c r="K218" s="14">
        <v>77954.062589381138</v>
      </c>
      <c r="L218" s="14">
        <v>2012.9564779084624</v>
      </c>
    </row>
    <row r="219" spans="1:12" ht="15" thickBot="1" x14ac:dyDescent="0.4">
      <c r="A219" s="15">
        <f t="shared" si="22"/>
        <v>2020</v>
      </c>
      <c r="B219" s="39" t="s">
        <v>14</v>
      </c>
      <c r="C219" s="39" t="s">
        <v>14</v>
      </c>
      <c r="D219" s="39" t="s">
        <v>14</v>
      </c>
      <c r="E219" s="39" t="s">
        <v>14</v>
      </c>
      <c r="F219" s="39" t="s">
        <v>14</v>
      </c>
      <c r="G219" s="39" t="s">
        <v>14</v>
      </c>
      <c r="H219" s="39" t="s">
        <v>14</v>
      </c>
      <c r="I219" s="39" t="s">
        <v>14</v>
      </c>
      <c r="J219" s="39" t="s">
        <v>14</v>
      </c>
      <c r="K219" s="14">
        <v>77374.358060002734</v>
      </c>
      <c r="L219" s="14">
        <v>77374.358060002734</v>
      </c>
    </row>
    <row r="220" spans="1:12" ht="15" thickBot="1" x14ac:dyDescent="0.4">
      <c r="A220" s="73" t="s">
        <v>61</v>
      </c>
      <c r="B220" s="49" t="s">
        <v>14</v>
      </c>
      <c r="C220" s="49" t="s">
        <v>14</v>
      </c>
      <c r="D220" s="49" t="s">
        <v>14</v>
      </c>
      <c r="E220" s="49" t="s">
        <v>14</v>
      </c>
      <c r="F220" s="49" t="s">
        <v>14</v>
      </c>
      <c r="G220" s="49" t="s">
        <v>14</v>
      </c>
      <c r="H220" s="49" t="s">
        <v>14</v>
      </c>
      <c r="I220" s="49" t="s">
        <v>14</v>
      </c>
      <c r="J220" s="49" t="s">
        <v>14</v>
      </c>
      <c r="K220" s="49" t="s">
        <v>14</v>
      </c>
      <c r="L220" s="14">
        <v>97221.646609144023</v>
      </c>
    </row>
    <row r="221" spans="1:12" x14ac:dyDescent="0.35">
      <c r="A221" s="66" t="s">
        <v>55</v>
      </c>
      <c r="B221" s="67"/>
      <c r="C221" s="67"/>
      <c r="D221" s="67"/>
      <c r="E221" s="67"/>
      <c r="F221" s="67"/>
      <c r="G221" s="67"/>
      <c r="H221" s="67"/>
      <c r="I221" s="67"/>
      <c r="J221" s="67"/>
      <c r="K221" s="68"/>
      <c r="L221" s="69"/>
    </row>
    <row r="222" spans="1:12" x14ac:dyDescent="0.35">
      <c r="A222" s="66" t="s">
        <v>56</v>
      </c>
      <c r="B222" s="67"/>
      <c r="C222" s="67"/>
      <c r="D222" s="67"/>
      <c r="E222" s="67"/>
      <c r="F222" s="67"/>
      <c r="G222" s="67"/>
      <c r="H222" s="67"/>
      <c r="I222" s="67"/>
      <c r="J222" s="67"/>
      <c r="K222" s="67"/>
      <c r="L222" s="67"/>
    </row>
    <row r="223" spans="1:12" ht="15" thickBot="1" x14ac:dyDescent="0.4">
      <c r="A223" s="70" t="s">
        <v>57</v>
      </c>
      <c r="B223" s="14">
        <v>38301.323931690451</v>
      </c>
      <c r="C223" s="14">
        <v>53659.6898324953</v>
      </c>
      <c r="D223" s="14">
        <v>66286.930430000008</v>
      </c>
      <c r="E223" s="14">
        <v>55689.607950475278</v>
      </c>
      <c r="F223" s="14">
        <v>67338.83505968361</v>
      </c>
      <c r="G223" s="14">
        <v>75537.21163000002</v>
      </c>
      <c r="H223" s="14">
        <v>75654.878580000033</v>
      </c>
      <c r="I223" s="14">
        <v>108070.94921000001</v>
      </c>
      <c r="J223" s="14">
        <v>123677.49314999998</v>
      </c>
      <c r="K223" s="14">
        <v>97229.636600000027</v>
      </c>
      <c r="L223" s="72" t="s">
        <v>14</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M80"/>
    <mergeCell ref="B81:K81"/>
    <mergeCell ref="A96:M96"/>
    <mergeCell ref="A97:K97"/>
    <mergeCell ref="A206:A208"/>
    <mergeCell ref="L207:L208"/>
    <mergeCell ref="A116:A118"/>
    <mergeCell ref="A132:A134"/>
    <mergeCell ref="A148:A150"/>
    <mergeCell ref="A166:A168"/>
    <mergeCell ref="L167:L168"/>
    <mergeCell ref="A186:A188"/>
    <mergeCell ref="L187:L18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23"/>
  <sheetViews>
    <sheetView topLeftCell="A256" workbookViewId="0">
      <selection activeCell="A14" sqref="A14"/>
    </sheetView>
  </sheetViews>
  <sheetFormatPr defaultRowHeight="14.5" x14ac:dyDescent="0.35"/>
  <cols>
    <col min="1" max="13" width="11.81640625" customWidth="1"/>
  </cols>
  <sheetData>
    <row r="1" spans="1:13" ht="16" thickTop="1" x14ac:dyDescent="0.35">
      <c r="A1" s="43" t="s">
        <v>71</v>
      </c>
      <c r="B1" s="3"/>
      <c r="C1" s="2"/>
      <c r="D1" s="2"/>
      <c r="E1" s="2"/>
      <c r="F1" s="2"/>
      <c r="G1" s="2"/>
      <c r="H1" s="2"/>
      <c r="I1" s="2"/>
      <c r="J1" s="2"/>
      <c r="K1" s="2"/>
      <c r="L1" s="2"/>
      <c r="M1" s="2"/>
    </row>
    <row r="2" spans="1:13" x14ac:dyDescent="0.35">
      <c r="A2" s="4" t="s">
        <v>1</v>
      </c>
      <c r="B2" s="3"/>
      <c r="C2" s="4"/>
      <c r="D2" s="4"/>
      <c r="E2" s="4"/>
      <c r="F2" s="4"/>
      <c r="G2" s="4"/>
      <c r="H2" s="4"/>
      <c r="I2" s="4"/>
      <c r="J2" s="4"/>
      <c r="K2" s="4"/>
      <c r="L2" s="4"/>
      <c r="M2" s="4"/>
    </row>
    <row r="3" spans="1:13" x14ac:dyDescent="0.35">
      <c r="A3" s="5"/>
      <c r="B3" s="6"/>
      <c r="C3" s="6"/>
      <c r="D3" s="6"/>
      <c r="E3" s="6"/>
      <c r="F3" s="6"/>
      <c r="G3" s="6"/>
      <c r="H3" s="6"/>
      <c r="I3" s="6"/>
      <c r="J3" s="6"/>
      <c r="K3" s="6"/>
      <c r="L3" s="6"/>
      <c r="M3" s="6"/>
    </row>
    <row r="4" spans="1:13" ht="15" thickBot="1" x14ac:dyDescent="0.4">
      <c r="A4" s="6"/>
      <c r="B4" s="6"/>
      <c r="C4" s="6"/>
      <c r="D4" s="6"/>
      <c r="E4" s="6"/>
      <c r="F4" s="6"/>
      <c r="G4" s="6"/>
      <c r="H4" s="6"/>
      <c r="I4" s="6"/>
      <c r="J4" s="6"/>
      <c r="K4" s="6"/>
      <c r="L4" s="6"/>
      <c r="M4" s="6"/>
    </row>
    <row r="5" spans="1:13" ht="15" thickBot="1" x14ac:dyDescent="0.4">
      <c r="A5" s="7"/>
      <c r="B5" s="89" t="s">
        <v>2</v>
      </c>
      <c r="C5" s="90"/>
      <c r="D5" s="91"/>
      <c r="E5" s="89" t="s">
        <v>3</v>
      </c>
      <c r="F5" s="90"/>
      <c r="G5" s="90"/>
      <c r="H5" s="90"/>
      <c r="I5" s="90"/>
      <c r="J5" s="90"/>
      <c r="K5" s="90"/>
      <c r="L5" s="91"/>
      <c r="M5" s="74"/>
    </row>
    <row r="6" spans="1:13" ht="50" x14ac:dyDescent="0.35">
      <c r="A6" s="8"/>
      <c r="B6" s="9">
        <v>1</v>
      </c>
      <c r="C6" s="9">
        <v>2</v>
      </c>
      <c r="D6" s="9">
        <v>3</v>
      </c>
      <c r="E6" s="9" t="s">
        <v>4</v>
      </c>
      <c r="F6" s="9"/>
      <c r="G6" s="9" t="s">
        <v>5</v>
      </c>
      <c r="H6" s="9"/>
      <c r="I6" s="9" t="s">
        <v>6</v>
      </c>
      <c r="J6" s="9"/>
      <c r="K6" s="9">
        <v>10</v>
      </c>
      <c r="L6" s="9">
        <v>11</v>
      </c>
      <c r="M6" s="75">
        <v>12</v>
      </c>
    </row>
    <row r="7" spans="1:13" x14ac:dyDescent="0.35">
      <c r="A7" s="8"/>
      <c r="B7" s="9"/>
      <c r="C7" s="9"/>
      <c r="D7" s="9"/>
      <c r="E7" s="9">
        <v>4</v>
      </c>
      <c r="F7" s="9">
        <v>5</v>
      </c>
      <c r="G7" s="9">
        <v>6</v>
      </c>
      <c r="H7" s="9">
        <v>7</v>
      </c>
      <c r="I7" s="9">
        <v>8</v>
      </c>
      <c r="J7" s="9">
        <v>9</v>
      </c>
      <c r="K7" s="9"/>
      <c r="L7" s="9"/>
      <c r="M7" s="9"/>
    </row>
    <row r="8" spans="1:13" ht="63" thickBot="1" x14ac:dyDescent="0.4">
      <c r="A8" s="10"/>
      <c r="B8" s="11" t="s">
        <v>7</v>
      </c>
      <c r="C8" s="11" t="s">
        <v>8</v>
      </c>
      <c r="D8" s="11" t="s">
        <v>9</v>
      </c>
      <c r="E8" s="11" t="s">
        <v>7</v>
      </c>
      <c r="F8" s="11" t="s">
        <v>8</v>
      </c>
      <c r="G8" s="11" t="s">
        <v>7</v>
      </c>
      <c r="H8" s="11" t="s">
        <v>8</v>
      </c>
      <c r="I8" s="11" t="s">
        <v>7</v>
      </c>
      <c r="J8" s="11" t="s">
        <v>8</v>
      </c>
      <c r="K8" s="11" t="s">
        <v>10</v>
      </c>
      <c r="L8" s="11" t="s">
        <v>11</v>
      </c>
      <c r="M8" s="11" t="s">
        <v>64</v>
      </c>
    </row>
    <row r="9" spans="1:13" x14ac:dyDescent="0.35">
      <c r="A9" s="12" t="s">
        <v>12</v>
      </c>
      <c r="B9" s="13"/>
      <c r="C9" s="13"/>
      <c r="D9" s="13"/>
      <c r="E9" s="14">
        <f>'Total WC'!E9-'XS WC'!E9-RetroRatedWC!E9</f>
        <v>23416.697110000012</v>
      </c>
      <c r="F9" s="14">
        <f>'Total WC'!F9-'XS WC'!F9-RetroRatedWC!F9</f>
        <v>7031.9893999999913</v>
      </c>
      <c r="G9" s="14">
        <f>'Total WC'!G9-'XS WC'!G9-RetroRatedWC!G9</f>
        <v>1911.856940000004</v>
      </c>
      <c r="H9" s="14">
        <f>'Total WC'!H9-'XS WC'!H9-RetroRatedWC!H9</f>
        <v>4345.7090500000004</v>
      </c>
      <c r="I9" s="14">
        <f>'Total WC'!I9-'XS WC'!I9-RetroRatedWC!I9</f>
        <v>1882.4707199999946</v>
      </c>
      <c r="J9" s="14">
        <f>'Total WC'!J9-'XS WC'!J9-RetroRatedWC!J9</f>
        <v>214.85345999999996</v>
      </c>
      <c r="K9" s="14">
        <f>'Total WC'!K9-'XS WC'!K9-RetroRatedWC!K9</f>
        <v>4076</v>
      </c>
      <c r="L9" s="14">
        <f>'Total WC'!L9-'XS WC'!L9-RetroRatedWC!L9</f>
        <v>15618.472860000025</v>
      </c>
      <c r="M9" s="13">
        <v>0</v>
      </c>
    </row>
    <row r="10" spans="1:13" x14ac:dyDescent="0.35">
      <c r="A10" s="15">
        <f>'Total WC'!A10</f>
        <v>2011</v>
      </c>
      <c r="B10" s="14">
        <f>'Total WC'!B10-'XS WC'!B10-RetroRatedWC!B10</f>
        <v>752664.4201499999</v>
      </c>
      <c r="C10" s="14">
        <f>'Total WC'!C10-'XS WC'!C10-RetroRatedWC!C10</f>
        <v>128720.60315169046</v>
      </c>
      <c r="D10" s="14">
        <f>'Total WC'!D10-'XS WC'!D10-RetroRatedWC!D10</f>
        <v>623943.81699830957</v>
      </c>
      <c r="E10" s="14">
        <f>'Total WC'!E10-'XS WC'!E10-RetroRatedWC!E10</f>
        <v>447039.08426999999</v>
      </c>
      <c r="F10" s="14">
        <f>'Total WC'!F10-'XS WC'!F10-RetroRatedWC!F10</f>
        <v>89478.160709999996</v>
      </c>
      <c r="G10" s="14">
        <f>'Total WC'!G10-'XS WC'!G10-RetroRatedWC!G10</f>
        <v>38288.257200000007</v>
      </c>
      <c r="H10" s="14">
        <f>'Total WC'!H10-'XS WC'!H10-RetroRatedWC!H10</f>
        <v>5258.9402899999995</v>
      </c>
      <c r="I10" s="14">
        <f>'Total WC'!I10-'XS WC'!I10-RetroRatedWC!I10</f>
        <v>36858.5830365</v>
      </c>
      <c r="J10" s="14">
        <f>'Total WC'!J10-'XS WC'!J10-RetroRatedWC!J10</f>
        <v>2214.2845600000001</v>
      </c>
      <c r="K10" s="14">
        <f>'Total WC'!K10-'XS WC'!K10-RetroRatedWC!K10</f>
        <v>9858</v>
      </c>
      <c r="L10" s="14">
        <f>'Total WC'!L10-'XS WC'!L10-RetroRatedWC!L10</f>
        <v>425234.53894649999</v>
      </c>
      <c r="M10" s="14">
        <v>0</v>
      </c>
    </row>
    <row r="11" spans="1:13" x14ac:dyDescent="0.35">
      <c r="A11" s="15">
        <f>A10+1</f>
        <v>2012</v>
      </c>
      <c r="B11" s="14">
        <f>'Total WC'!B11-'XS WC'!B11-RetroRatedWC!B11</f>
        <v>876309.76487999992</v>
      </c>
      <c r="C11" s="14">
        <f>'Total WC'!C11-'XS WC'!C11-RetroRatedWC!C11</f>
        <v>184382.26414249529</v>
      </c>
      <c r="D11" s="14">
        <f>'Total WC'!D11-'XS WC'!D11-RetroRatedWC!D11</f>
        <v>691927.50073750468</v>
      </c>
      <c r="E11" s="14">
        <f>'Total WC'!E11-'XS WC'!E11-RetroRatedWC!E11</f>
        <v>459241.91366000002</v>
      </c>
      <c r="F11" s="14">
        <f>'Total WC'!F11-'XS WC'!F11-RetroRatedWC!F11</f>
        <v>93146.923429999995</v>
      </c>
      <c r="G11" s="14">
        <f>'Total WC'!G11-'XS WC'!G11-RetroRatedWC!G11</f>
        <v>44554.021519999995</v>
      </c>
      <c r="H11" s="14">
        <f>'Total WC'!H11-'XS WC'!H11-RetroRatedWC!H11</f>
        <v>5961.5428599999996</v>
      </c>
      <c r="I11" s="14">
        <f>'Total WC'!I11-'XS WC'!I11-RetroRatedWC!I11</f>
        <v>41247.543107500009</v>
      </c>
      <c r="J11" s="14">
        <f>'Total WC'!J11-'XS WC'!J11-RetroRatedWC!J11</f>
        <v>3241.4069599999998</v>
      </c>
      <c r="K11" s="14">
        <f>'Total WC'!K11-'XS WC'!K11-RetroRatedWC!K11</f>
        <v>8399</v>
      </c>
      <c r="L11" s="14">
        <f>'Total WC'!L11-'XS WC'!L11-RetroRatedWC!L11</f>
        <v>442693.60503750003</v>
      </c>
      <c r="M11" s="14">
        <v>0</v>
      </c>
    </row>
    <row r="12" spans="1:13" x14ac:dyDescent="0.35">
      <c r="A12" s="15">
        <f t="shared" ref="A12:A19" si="0">A11+1</f>
        <v>2013</v>
      </c>
      <c r="B12" s="14">
        <f>'Total WC'!B12-'XS WC'!B12-RetroRatedWC!B12</f>
        <v>1066664.52226</v>
      </c>
      <c r="C12" s="14">
        <f>'Total WC'!C12-'XS WC'!C12-RetroRatedWC!C12</f>
        <v>223678.63191</v>
      </c>
      <c r="D12" s="14">
        <f>'Total WC'!D12-'XS WC'!D12-RetroRatedWC!D12</f>
        <v>842985.89035</v>
      </c>
      <c r="E12" s="14">
        <f>'Total WC'!E12-'XS WC'!E12-RetroRatedWC!E12</f>
        <v>494587.45796999999</v>
      </c>
      <c r="F12" s="14">
        <f>'Total WC'!F12-'XS WC'!F12-RetroRatedWC!F12</f>
        <v>122157.37448</v>
      </c>
      <c r="G12" s="14">
        <f>'Total WC'!G12-'XS WC'!G12-RetroRatedWC!G12</f>
        <v>49479.194629999991</v>
      </c>
      <c r="H12" s="14">
        <f>'Total WC'!H12-'XS WC'!H12-RetroRatedWC!H12</f>
        <v>9261.4097999999994</v>
      </c>
      <c r="I12" s="14">
        <f>'Total WC'!I12-'XS WC'!I12-RetroRatedWC!I12</f>
        <v>41072.392052499992</v>
      </c>
      <c r="J12" s="14">
        <f>'Total WC'!J12-'XS WC'!J12-RetroRatedWC!J12</f>
        <v>3017.5006199999998</v>
      </c>
      <c r="K12" s="14">
        <f>'Total WC'!K12-'XS WC'!K12-RetroRatedWC!K12</f>
        <v>11695</v>
      </c>
      <c r="L12" s="14">
        <f>'Total WC'!L12-'XS WC'!L12-RetroRatedWC!L12</f>
        <v>450702.75975249999</v>
      </c>
      <c r="M12" s="14">
        <v>0</v>
      </c>
    </row>
    <row r="13" spans="1:13" x14ac:dyDescent="0.35">
      <c r="A13" s="15">
        <f t="shared" si="0"/>
        <v>2014</v>
      </c>
      <c r="B13" s="14">
        <f>'Total WC'!B13-'XS WC'!B13-RetroRatedWC!B13</f>
        <v>1226131.5080495246</v>
      </c>
      <c r="C13" s="14">
        <f>'Total WC'!C13-'XS WC'!C13-RetroRatedWC!C13</f>
        <v>241471.94800999999</v>
      </c>
      <c r="D13" s="14">
        <f>'Total WC'!D13-'XS WC'!D13-RetroRatedWC!D13</f>
        <v>984659.56003952469</v>
      </c>
      <c r="E13" s="14">
        <f>'Total WC'!E13-'XS WC'!E13-RetroRatedWC!E13</f>
        <v>520194.84934000007</v>
      </c>
      <c r="F13" s="14">
        <f>'Total WC'!F13-'XS WC'!F13-RetroRatedWC!F13</f>
        <v>104628.01306</v>
      </c>
      <c r="G13" s="14">
        <f>'Total WC'!G13-'XS WC'!G13-RetroRatedWC!G13</f>
        <v>52301.618959999978</v>
      </c>
      <c r="H13" s="14">
        <f>'Total WC'!H13-'XS WC'!H13-RetroRatedWC!H13</f>
        <v>9472.3482800000002</v>
      </c>
      <c r="I13" s="14">
        <f>'Total WC'!I13-'XS WC'!I13-RetroRatedWC!I13</f>
        <v>48048.560287999986</v>
      </c>
      <c r="J13" s="14">
        <f>'Total WC'!J13-'XS WC'!J13-RetroRatedWC!J13</f>
        <v>2839.5513999999998</v>
      </c>
      <c r="K13" s="14">
        <f>'Total WC'!K13-'XS WC'!K13-RetroRatedWC!K13</f>
        <v>16798</v>
      </c>
      <c r="L13" s="14">
        <f>'Total WC'!L13-'XS WC'!L13-RetroRatedWC!L13</f>
        <v>503605.11584799999</v>
      </c>
      <c r="M13" s="14">
        <v>0</v>
      </c>
    </row>
    <row r="14" spans="1:13" x14ac:dyDescent="0.35">
      <c r="A14" s="15">
        <f t="shared" si="0"/>
        <v>2015</v>
      </c>
      <c r="B14" s="14">
        <f>'Total WC'!B14-'XS WC'!B14-RetroRatedWC!B14</f>
        <v>1326348.9089403164</v>
      </c>
      <c r="C14" s="14">
        <f>'Total WC'!C14-'XS WC'!C14-RetroRatedWC!C14</f>
        <v>256647.85378</v>
      </c>
      <c r="D14" s="14">
        <f>'Total WC'!D14-'XS WC'!D14-RetroRatedWC!D14</f>
        <v>1069701.0551603164</v>
      </c>
      <c r="E14" s="14">
        <f>'Total WC'!E14-'XS WC'!E14-RetroRatedWC!E14</f>
        <v>522211.44195000012</v>
      </c>
      <c r="F14" s="14">
        <f>'Total WC'!F14-'XS WC'!F14-RetroRatedWC!F14</f>
        <v>114537.89869</v>
      </c>
      <c r="G14" s="14">
        <f>'Total WC'!G14-'XS WC'!G14-RetroRatedWC!G14</f>
        <v>54521.584109999996</v>
      </c>
      <c r="H14" s="14">
        <f>'Total WC'!H14-'XS WC'!H14-RetroRatedWC!H14</f>
        <v>11118.87401</v>
      </c>
      <c r="I14" s="14">
        <f>'Total WC'!I14-'XS WC'!I14-RetroRatedWC!I14</f>
        <v>49548.112894000005</v>
      </c>
      <c r="J14" s="14">
        <f>'Total WC'!J14-'XS WC'!J14-RetroRatedWC!J14</f>
        <v>2877.3068499999999</v>
      </c>
      <c r="K14" s="14">
        <f>'Total WC'!K14-'XS WC'!K14-RetroRatedWC!K14</f>
        <v>15630</v>
      </c>
      <c r="L14" s="14">
        <f>'Total WC'!L14-'XS WC'!L14-RetroRatedWC!L14</f>
        <v>497747.05940400006</v>
      </c>
      <c r="M14" s="14">
        <v>0</v>
      </c>
    </row>
    <row r="15" spans="1:13" x14ac:dyDescent="0.35">
      <c r="A15" s="15">
        <f t="shared" si="0"/>
        <v>2016</v>
      </c>
      <c r="B15" s="14">
        <f>'Total WC'!B15-'XS WC'!B15-RetroRatedWC!B15</f>
        <v>1425343.7949400004</v>
      </c>
      <c r="C15" s="14">
        <f>'Total WC'!C15-'XS WC'!C15-RetroRatedWC!C15</f>
        <v>289470.59882999997</v>
      </c>
      <c r="D15" s="14">
        <f>'Total WC'!D15-'XS WC'!D15-RetroRatedWC!D15</f>
        <v>1135873.1961100004</v>
      </c>
      <c r="E15" s="14">
        <f>'Total WC'!E15-'XS WC'!E15-RetroRatedWC!E15</f>
        <v>529827.82956999994</v>
      </c>
      <c r="F15" s="14">
        <f>'Total WC'!F15-'XS WC'!F15-RetroRatedWC!F15</f>
        <v>119615.87901999999</v>
      </c>
      <c r="G15" s="14">
        <f>'Total WC'!G15-'XS WC'!G15-RetroRatedWC!G15</f>
        <v>56396.728689999989</v>
      </c>
      <c r="H15" s="14">
        <f>'Total WC'!H15-'XS WC'!H15-RetroRatedWC!H15</f>
        <v>12388.224749999999</v>
      </c>
      <c r="I15" s="14">
        <f>'Total WC'!I15-'XS WC'!I15-RetroRatedWC!I15</f>
        <v>50914.513080000012</v>
      </c>
      <c r="J15" s="14">
        <f>'Total WC'!J15-'XS WC'!J15-RetroRatedWC!J15</f>
        <v>1160.5130899999999</v>
      </c>
      <c r="K15" s="14">
        <f>'Total WC'!K15-'XS WC'!K15-RetroRatedWC!K15</f>
        <v>13300</v>
      </c>
      <c r="L15" s="14">
        <f>'Total WC'!L15-'XS WC'!L15-RetroRatedWC!L15</f>
        <v>503974.4544799999</v>
      </c>
      <c r="M15" s="14">
        <v>0</v>
      </c>
    </row>
    <row r="16" spans="1:13" x14ac:dyDescent="0.35">
      <c r="A16" s="15">
        <f t="shared" si="0"/>
        <v>2017</v>
      </c>
      <c r="B16" s="14">
        <f>'Total WC'!B16-'XS WC'!B16-RetroRatedWC!B16</f>
        <v>1403989.4537199994</v>
      </c>
      <c r="C16" s="14">
        <f>'Total WC'!C16-'XS WC'!C16-RetroRatedWC!C16</f>
        <v>217331.21492999996</v>
      </c>
      <c r="D16" s="14">
        <f>'Total WC'!D16-'XS WC'!D16-RetroRatedWC!D16</f>
        <v>1186658.2387899994</v>
      </c>
      <c r="E16" s="14">
        <f>'Total WC'!E16-'XS WC'!E16-RetroRatedWC!E16</f>
        <v>497927.42719000007</v>
      </c>
      <c r="F16" s="14">
        <f>'Total WC'!F16-'XS WC'!F16-RetroRatedWC!F16</f>
        <v>99391.699699999997</v>
      </c>
      <c r="G16" s="14">
        <f>'Total WC'!G16-'XS WC'!G16-RetroRatedWC!G16</f>
        <v>55347.606889999981</v>
      </c>
      <c r="H16" s="14">
        <f>'Total WC'!H16-'XS WC'!H16-RetroRatedWC!H16</f>
        <v>10599.98956</v>
      </c>
      <c r="I16" s="14">
        <f>'Total WC'!I16-'XS WC'!I16-RetroRatedWC!I16</f>
        <v>57022.416428000011</v>
      </c>
      <c r="J16" s="14">
        <f>'Total WC'!J16-'XS WC'!J16-RetroRatedWC!J16</f>
        <v>5913.7108500000004</v>
      </c>
      <c r="K16" s="14">
        <f>'Total WC'!K16-'XS WC'!K16-RetroRatedWC!K16</f>
        <v>7775</v>
      </c>
      <c r="L16" s="14">
        <f>'Total WC'!L16-'XS WC'!L16-RetroRatedWC!L16</f>
        <v>494392.05039800005</v>
      </c>
      <c r="M16" s="14">
        <v>0</v>
      </c>
    </row>
    <row r="17" spans="1:13" x14ac:dyDescent="0.35">
      <c r="A17" s="15">
        <f t="shared" si="0"/>
        <v>2018</v>
      </c>
      <c r="B17" s="14">
        <f>'Total WC'!B17-'XS WC'!B17-RetroRatedWC!B17</f>
        <v>1312658.855220001</v>
      </c>
      <c r="C17" s="14">
        <f>'Total WC'!C17-'XS WC'!C17-RetroRatedWC!C17</f>
        <v>142030.40615000008</v>
      </c>
      <c r="D17" s="14">
        <f>'Total WC'!D17-'XS WC'!D17-RetroRatedWC!D17</f>
        <v>1170628.4490700008</v>
      </c>
      <c r="E17" s="14">
        <f>'Total WC'!E17-'XS WC'!E17-RetroRatedWC!E17</f>
        <v>444602.96227000002</v>
      </c>
      <c r="F17" s="14">
        <f>'Total WC'!F17-'XS WC'!F17-RetroRatedWC!F17</f>
        <v>61675.97062</v>
      </c>
      <c r="G17" s="14">
        <f>'Total WC'!G17-'XS WC'!G17-RetroRatedWC!G17</f>
        <v>51270.633789999985</v>
      </c>
      <c r="H17" s="14">
        <f>'Total WC'!H17-'XS WC'!H17-RetroRatedWC!H17</f>
        <v>7941.9087799999998</v>
      </c>
      <c r="I17" s="14">
        <f>'Total WC'!I17-'XS WC'!I17-RetroRatedWC!I17</f>
        <v>54380.69574999997</v>
      </c>
      <c r="J17" s="14">
        <f>'Total WC'!J17-'XS WC'!J17-RetroRatedWC!J17</f>
        <v>4918.8245200000001</v>
      </c>
      <c r="K17" s="14">
        <f>'Total WC'!K17-'XS WC'!K17-RetroRatedWC!K17</f>
        <v>4472</v>
      </c>
      <c r="L17" s="14">
        <f>'Total WC'!L17-'XS WC'!L17-RetroRatedWC!L17</f>
        <v>475717.58788999997</v>
      </c>
      <c r="M17" s="14">
        <v>0</v>
      </c>
    </row>
    <row r="18" spans="1:13" x14ac:dyDescent="0.35">
      <c r="A18" s="15">
        <f t="shared" si="0"/>
        <v>2019</v>
      </c>
      <c r="B18" s="14">
        <f>'Total WC'!B18-'XS WC'!B18-RetroRatedWC!B18</f>
        <v>1214046.0193</v>
      </c>
      <c r="C18" s="14">
        <f>'Total WC'!C18-'XS WC'!C18-RetroRatedWC!C18</f>
        <v>69796.668420000031</v>
      </c>
      <c r="D18" s="14">
        <f>'Total WC'!D18-'XS WC'!D18-RetroRatedWC!D18</f>
        <v>1144249.35088</v>
      </c>
      <c r="E18" s="14">
        <f>'Total WC'!E18-'XS WC'!E18-RetroRatedWC!E18</f>
        <v>313845.59868</v>
      </c>
      <c r="F18" s="14">
        <f>'Total WC'!F18-'XS WC'!F18-RetroRatedWC!F18</f>
        <v>19213.870630000001</v>
      </c>
      <c r="G18" s="14">
        <f>'Total WC'!G18-'XS WC'!G18-RetroRatedWC!G18</f>
        <v>37920.936400000021</v>
      </c>
      <c r="H18" s="14">
        <f>'Total WC'!H18-'XS WC'!H18-RetroRatedWC!H18</f>
        <v>3587.6392599999999</v>
      </c>
      <c r="I18" s="14">
        <f>'Total WC'!I18-'XS WC'!I18-RetroRatedWC!I18</f>
        <v>48032.91237999998</v>
      </c>
      <c r="J18" s="14">
        <f>'Total WC'!J18-'XS WC'!J18-RetroRatedWC!J18</f>
        <v>2672.07591</v>
      </c>
      <c r="K18" s="14">
        <f>'Total WC'!K18-'XS WC'!K18-RetroRatedWC!K18</f>
        <v>1662</v>
      </c>
      <c r="L18" s="14">
        <f>'Total WC'!L18-'XS WC'!L18-RetroRatedWC!L18</f>
        <v>374325.86166</v>
      </c>
      <c r="M18" s="14">
        <v>0</v>
      </c>
    </row>
    <row r="19" spans="1:13" x14ac:dyDescent="0.35">
      <c r="A19" s="15">
        <f t="shared" si="0"/>
        <v>2020</v>
      </c>
      <c r="B19" s="14">
        <f>'Total WC'!B19-'XS WC'!B19-RetroRatedWC!B19</f>
        <v>1032067.6403599998</v>
      </c>
      <c r="C19" s="14">
        <f>'Total WC'!C19-'XS WC'!C19-RetroRatedWC!C19</f>
        <v>24224.306069999988</v>
      </c>
      <c r="D19" s="14">
        <f>'Total WC'!D19-'XS WC'!D19-RetroRatedWC!D19</f>
        <v>1007843.3342899999</v>
      </c>
      <c r="E19" s="14">
        <f>'Total WC'!E19-'XS WC'!E19-RetroRatedWC!E19</f>
        <v>127514.33306999999</v>
      </c>
      <c r="F19" s="14">
        <f>'Total WC'!F19-'XS WC'!F19-RetroRatedWC!F19</f>
        <v>1745.1205299999999</v>
      </c>
      <c r="G19" s="14">
        <f>'Total WC'!G19-'XS WC'!G19-RetroRatedWC!G19</f>
        <v>12048.157609999997</v>
      </c>
      <c r="H19" s="14">
        <f>'Total WC'!H19-'XS WC'!H19-RetroRatedWC!H19</f>
        <v>463.89213000000001</v>
      </c>
      <c r="I19" s="14">
        <f>'Total WC'!I19-'XS WC'!I19-RetroRatedWC!I19</f>
        <v>27233.045469999997</v>
      </c>
      <c r="J19" s="14">
        <f>'Total WC'!J19-'XS WC'!J19-RetroRatedWC!J19</f>
        <v>114.35201000000001</v>
      </c>
      <c r="K19" s="14">
        <f>'Total WC'!K19-'XS WC'!K19-RetroRatedWC!K19</f>
        <v>271</v>
      </c>
      <c r="L19" s="14">
        <f>'Total WC'!L19-'XS WC'!L19-RetroRatedWC!L19</f>
        <v>164472.17147999999</v>
      </c>
      <c r="M19" s="14">
        <v>0</v>
      </c>
    </row>
    <row r="20" spans="1:13" ht="15" thickBot="1" x14ac:dyDescent="0.4">
      <c r="A20" s="16" t="s">
        <v>13</v>
      </c>
      <c r="B20" s="17" t="s">
        <v>14</v>
      </c>
      <c r="C20" s="17" t="s">
        <v>14</v>
      </c>
      <c r="D20" s="17" t="s">
        <v>14</v>
      </c>
      <c r="E20" s="14">
        <f>'Total WC'!E20-'XS WC'!E20-RetroRatedWC!E20</f>
        <v>4380409.5950799994</v>
      </c>
      <c r="F20" s="14">
        <f>'Total WC'!F20-'XS WC'!F20-RetroRatedWC!F20</f>
        <v>832622.90026999998</v>
      </c>
      <c r="G20" s="14">
        <f>'Total WC'!G20-'XS WC'!G20-RetroRatedWC!G20</f>
        <v>454040.59673999995</v>
      </c>
      <c r="H20" s="14">
        <f>'Total WC'!H20-'XS WC'!H20-RetroRatedWC!H20</f>
        <v>80400.478770000002</v>
      </c>
      <c r="I20" s="14">
        <f>'Total WC'!I20-'XS WC'!I20-RetroRatedWC!I20</f>
        <v>456241.24520649994</v>
      </c>
      <c r="J20" s="14">
        <f>'Total WC'!J20-'XS WC'!J20-RetroRatedWC!J20</f>
        <v>29184.380229999999</v>
      </c>
      <c r="K20" s="14">
        <f>'Total WC'!K20-'XS WC'!K20-RetroRatedWC!K20</f>
        <v>93936</v>
      </c>
      <c r="L20" s="14">
        <f>'Total WC'!L20-'XS WC'!L20-RetroRatedWC!L20</f>
        <v>4348483.6777565004</v>
      </c>
      <c r="M20" s="14">
        <f>'Total WC'!M20-'XS WC'!M20-RetroRatedWC!M20</f>
        <v>0</v>
      </c>
    </row>
    <row r="21" spans="1:13" x14ac:dyDescent="0.35">
      <c r="A21" s="18"/>
      <c r="B21" s="19"/>
      <c r="C21" s="19"/>
      <c r="D21" s="19"/>
      <c r="E21" s="19"/>
      <c r="F21" s="19"/>
      <c r="G21" s="19"/>
      <c r="H21" s="19"/>
      <c r="I21" s="19"/>
      <c r="J21" s="19"/>
      <c r="K21" s="19"/>
      <c r="L21" s="19"/>
      <c r="M21" s="19"/>
    </row>
    <row r="22" spans="1:13" ht="15" thickBot="1" x14ac:dyDescent="0.4">
      <c r="A22" s="95"/>
      <c r="B22" s="95"/>
      <c r="C22" s="95"/>
      <c r="D22" s="95"/>
      <c r="E22" s="95"/>
      <c r="F22" s="95"/>
      <c r="G22" s="95"/>
      <c r="H22" s="95"/>
      <c r="I22" s="95"/>
      <c r="J22" s="95"/>
      <c r="K22" s="95"/>
      <c r="L22" s="95"/>
      <c r="M22" s="95"/>
    </row>
    <row r="23" spans="1:13" ht="15" thickBot="1" x14ac:dyDescent="0.4">
      <c r="A23" s="21"/>
      <c r="B23" s="82" t="s">
        <v>15</v>
      </c>
      <c r="C23" s="83"/>
      <c r="D23" s="83"/>
      <c r="E23" s="84"/>
      <c r="F23" s="82" t="s">
        <v>16</v>
      </c>
      <c r="G23" s="83"/>
      <c r="H23" s="83"/>
      <c r="I23" s="84"/>
      <c r="J23" s="22"/>
      <c r="K23" s="23"/>
      <c r="L23" s="22">
        <v>23</v>
      </c>
      <c r="M23" s="24">
        <v>24</v>
      </c>
    </row>
    <row r="24" spans="1:13" ht="15" thickBot="1" x14ac:dyDescent="0.4">
      <c r="A24" s="25"/>
      <c r="B24" s="82" t="s">
        <v>17</v>
      </c>
      <c r="C24" s="84"/>
      <c r="D24" s="82" t="s">
        <v>18</v>
      </c>
      <c r="E24" s="84"/>
      <c r="F24" s="82" t="s">
        <v>17</v>
      </c>
      <c r="G24" s="84"/>
      <c r="H24" s="82" t="s">
        <v>18</v>
      </c>
      <c r="I24" s="84"/>
      <c r="J24" s="92" t="s">
        <v>19</v>
      </c>
      <c r="K24" s="93"/>
      <c r="L24" s="26"/>
      <c r="M24" s="26"/>
    </row>
    <row r="25" spans="1:13" x14ac:dyDescent="0.35">
      <c r="A25" s="27" t="s">
        <v>20</v>
      </c>
      <c r="B25" s="26">
        <v>13</v>
      </c>
      <c r="C25" s="26">
        <v>14</v>
      </c>
      <c r="D25" s="26">
        <v>15</v>
      </c>
      <c r="E25" s="26">
        <v>16</v>
      </c>
      <c r="F25" s="26">
        <v>17</v>
      </c>
      <c r="G25" s="26">
        <v>18</v>
      </c>
      <c r="H25" s="26">
        <v>19</v>
      </c>
      <c r="I25" s="26">
        <v>20</v>
      </c>
      <c r="J25" s="26">
        <v>21</v>
      </c>
      <c r="K25" s="26">
        <v>22</v>
      </c>
      <c r="L25" s="26"/>
      <c r="M25" s="26"/>
    </row>
    <row r="26" spans="1:13" ht="76.5" thickBot="1" x14ac:dyDescent="0.4">
      <c r="A26" s="28" t="s">
        <v>21</v>
      </c>
      <c r="B26" s="28" t="s">
        <v>7</v>
      </c>
      <c r="C26" s="28" t="s">
        <v>8</v>
      </c>
      <c r="D26" s="28" t="s">
        <v>7</v>
      </c>
      <c r="E26" s="28" t="s">
        <v>8</v>
      </c>
      <c r="F26" s="28" t="s">
        <v>7</v>
      </c>
      <c r="G26" s="28" t="s">
        <v>8</v>
      </c>
      <c r="H26" s="28" t="s">
        <v>7</v>
      </c>
      <c r="I26" s="28" t="s">
        <v>8</v>
      </c>
      <c r="J26" s="28" t="s">
        <v>7</v>
      </c>
      <c r="K26" s="28" t="s">
        <v>8</v>
      </c>
      <c r="L26" s="28" t="s">
        <v>22</v>
      </c>
      <c r="M26" s="28" t="s">
        <v>23</v>
      </c>
    </row>
    <row r="27" spans="1:13" x14ac:dyDescent="0.35">
      <c r="A27" s="12" t="s">
        <v>12</v>
      </c>
      <c r="B27" s="14">
        <f>'Total WC'!B27-'XS WC'!B27-RetroRatedWC!B27</f>
        <v>199172.74230000001</v>
      </c>
      <c r="C27" s="14">
        <f>'Total WC'!C27-'XS WC'!C27-RetroRatedWC!C27</f>
        <v>69253.167199999996</v>
      </c>
      <c r="D27" s="14">
        <f>'Total WC'!D27-'XS WC'!D27-RetroRatedWC!D27</f>
        <v>75106.37491619082</v>
      </c>
      <c r="E27" s="14">
        <f>'Total WC'!E27-'XS WC'!E27-RetroRatedWC!E27</f>
        <v>23880.583310000002</v>
      </c>
      <c r="F27" s="14">
        <f>'Total WC'!F27-'XS WC'!F27-RetroRatedWC!F27</f>
        <v>7125.980520000001</v>
      </c>
      <c r="G27" s="14">
        <f>'Total WC'!G27-'XS WC'!G27-RetroRatedWC!G27</f>
        <v>837.73946999999998</v>
      </c>
      <c r="H27" s="14">
        <f>'Total WC'!H27-'XS WC'!H27-RetroRatedWC!H27</f>
        <v>5854.343989823763</v>
      </c>
      <c r="I27" s="14">
        <f>'Total WC'!I27-'XS WC'!I27-RetroRatedWC!I27</f>
        <v>243</v>
      </c>
      <c r="J27" s="14">
        <f>'Total WC'!J27-'XS WC'!J27-RetroRatedWC!J27</f>
        <v>10830.837631592556</v>
      </c>
      <c r="K27" s="14">
        <f>'Total WC'!K27-'XS WC'!K27-RetroRatedWC!K27</f>
        <v>24</v>
      </c>
      <c r="L27" s="14">
        <f>'Total WC'!L27-'XS WC'!L27-RetroRatedWC!L27</f>
        <v>2327</v>
      </c>
      <c r="M27" s="14">
        <f>'Total WC'!M27-'XS WC'!M27-RetroRatedWC!M27</f>
        <v>203851.789377607</v>
      </c>
    </row>
    <row r="28" spans="1:13" x14ac:dyDescent="0.35">
      <c r="A28" s="15">
        <f>$A$10</f>
        <v>2011</v>
      </c>
      <c r="B28" s="14">
        <f>'Total WC'!B28-'XS WC'!B28-RetroRatedWC!B28</f>
        <v>16861.518960000001</v>
      </c>
      <c r="C28" s="14">
        <f>'Total WC'!C28-'XS WC'!C28-RetroRatedWC!C28</f>
        <v>3953.9325600000002</v>
      </c>
      <c r="D28" s="14">
        <f>'Total WC'!D28-'XS WC'!D28-RetroRatedWC!D28</f>
        <v>15322.482010302943</v>
      </c>
      <c r="E28" s="14">
        <f>'Total WC'!E28-'XS WC'!E28-RetroRatedWC!E28</f>
        <v>4324.8724400000001</v>
      </c>
      <c r="F28" s="14">
        <f>'Total WC'!F28-'XS WC'!F28-RetroRatedWC!F28</f>
        <v>972.96198000000015</v>
      </c>
      <c r="G28" s="14">
        <f>'Total WC'!G28-'XS WC'!G28-RetroRatedWC!G28</f>
        <v>38.915639999999996</v>
      </c>
      <c r="H28" s="14">
        <f>'Total WC'!H28-'XS WC'!H28-RetroRatedWC!H28</f>
        <v>1715.7767814778199</v>
      </c>
      <c r="I28" s="14">
        <f>'Total WC'!I28-'XS WC'!I28-RetroRatedWC!I28</f>
        <v>49</v>
      </c>
      <c r="J28" s="14">
        <f>'Total WC'!J28-'XS WC'!J28-RetroRatedWC!J28</f>
        <v>1307.3992671216993</v>
      </c>
      <c r="K28" s="14">
        <f>'Total WC'!K28-'XS WC'!K28-RetroRatedWC!K28</f>
        <v>8.369999999999999E-3</v>
      </c>
      <c r="L28" s="14">
        <f>'Total WC'!L28-'XS WC'!L28-RetroRatedWC!L28</f>
        <v>190</v>
      </c>
      <c r="M28" s="14">
        <f>'Total WC'!M28-'XS WC'!M28-RetroRatedWC!M28</f>
        <v>27813.409988902466</v>
      </c>
    </row>
    <row r="29" spans="1:13" x14ac:dyDescent="0.35">
      <c r="A29" s="15">
        <f>A28+1</f>
        <v>2012</v>
      </c>
      <c r="B29" s="14">
        <f>'Total WC'!B29-'XS WC'!B29-RetroRatedWC!B29</f>
        <v>18114.739260000002</v>
      </c>
      <c r="C29" s="14">
        <f>'Total WC'!C29-'XS WC'!C29-RetroRatedWC!C29</f>
        <v>1061.3749600000001</v>
      </c>
      <c r="D29" s="14">
        <f>'Total WC'!D29-'XS WC'!D29-RetroRatedWC!D29</f>
        <v>19714.426980910528</v>
      </c>
      <c r="E29" s="14">
        <f>'Total WC'!E29-'XS WC'!E29-RetroRatedWC!E29</f>
        <v>6088.6473699999997</v>
      </c>
      <c r="F29" s="14">
        <f>'Total WC'!F29-'XS WC'!F29-RetroRatedWC!F29</f>
        <v>1076.11852</v>
      </c>
      <c r="G29" s="14">
        <f>'Total WC'!G29-'XS WC'!G29-RetroRatedWC!G29</f>
        <v>19.582850000000001</v>
      </c>
      <c r="H29" s="14">
        <f>'Total WC'!H29-'XS WC'!H29-RetroRatedWC!H29</f>
        <v>2404.3333014745172</v>
      </c>
      <c r="I29" s="14">
        <f>'Total WC'!I29-'XS WC'!I29-RetroRatedWC!I29</f>
        <v>80</v>
      </c>
      <c r="J29" s="14">
        <f>'Total WC'!J29-'XS WC'!J29-RetroRatedWC!J29</f>
        <v>1709.5264711744258</v>
      </c>
      <c r="K29" s="14">
        <f>'Total WC'!K29-'XS WC'!K29-RetroRatedWC!K29</f>
        <v>0</v>
      </c>
      <c r="L29" s="14">
        <f>'Total WC'!L29-'XS WC'!L29-RetroRatedWC!L29</f>
        <v>616</v>
      </c>
      <c r="M29" s="14">
        <f>'Total WC'!M29-'XS WC'!M29-RetroRatedWC!M29</f>
        <v>35769.539353559478</v>
      </c>
    </row>
    <row r="30" spans="1:13" x14ac:dyDescent="0.35">
      <c r="A30" s="15">
        <f t="shared" ref="A30:A37" si="1">A29+1</f>
        <v>2013</v>
      </c>
      <c r="B30" s="14">
        <f>'Total WC'!B30-'XS WC'!B30-RetroRatedWC!B30</f>
        <v>23941.47697</v>
      </c>
      <c r="C30" s="14">
        <f>'Total WC'!C30-'XS WC'!C30-RetroRatedWC!C30</f>
        <v>1652.1480000000001</v>
      </c>
      <c r="D30" s="14">
        <f>'Total WC'!D30-'XS WC'!D30-RetroRatedWC!D30</f>
        <v>24471.287100534089</v>
      </c>
      <c r="E30" s="14">
        <f>'Total WC'!E30-'XS WC'!E30-RetroRatedWC!E30</f>
        <v>8498.2938599999998</v>
      </c>
      <c r="F30" s="14">
        <f>'Total WC'!F30-'XS WC'!F30-RetroRatedWC!F30</f>
        <v>1688.0348800000002</v>
      </c>
      <c r="G30" s="14">
        <f>'Total WC'!G30-'XS WC'!G30-RetroRatedWC!G30</f>
        <v>40.907780000000002</v>
      </c>
      <c r="H30" s="14">
        <f>'Total WC'!H30-'XS WC'!H30-RetroRatedWC!H30</f>
        <v>2974.7505263157773</v>
      </c>
      <c r="I30" s="14">
        <f>'Total WC'!I30-'XS WC'!I30-RetroRatedWC!I30</f>
        <v>137</v>
      </c>
      <c r="J30" s="14">
        <f>'Total WC'!J30-'XS WC'!J30-RetroRatedWC!J30</f>
        <v>1802.6643044235968</v>
      </c>
      <c r="K30" s="14">
        <f>'Total WC'!K30-'XS WC'!K30-RetroRatedWC!K30</f>
        <v>0</v>
      </c>
      <c r="L30" s="14">
        <f>'Total WC'!L30-'XS WC'!L30-RetroRatedWC!L30</f>
        <v>486</v>
      </c>
      <c r="M30" s="14">
        <f>'Total WC'!M30-'XS WC'!M30-RetroRatedWC!M30</f>
        <v>44549.864141273465</v>
      </c>
    </row>
    <row r="31" spans="1:13" x14ac:dyDescent="0.35">
      <c r="A31" s="15">
        <f t="shared" si="1"/>
        <v>2014</v>
      </c>
      <c r="B31" s="14">
        <f>'Total WC'!B31-'XS WC'!B31-RetroRatedWC!B31</f>
        <v>30924.342989999997</v>
      </c>
      <c r="C31" s="14">
        <f>'Total WC'!C31-'XS WC'!C31-RetroRatedWC!C31</f>
        <v>5572.2027699999999</v>
      </c>
      <c r="D31" s="14">
        <f>'Total WC'!D31-'XS WC'!D31-RetroRatedWC!D31</f>
        <v>32656.996425372679</v>
      </c>
      <c r="E31" s="14">
        <f>'Total WC'!E31-'XS WC'!E31-RetroRatedWC!E31</f>
        <v>10659.385780000001</v>
      </c>
      <c r="F31" s="14">
        <f>'Total WC'!F31-'XS WC'!F31-RetroRatedWC!F31</f>
        <v>2250.34843</v>
      </c>
      <c r="G31" s="14">
        <f>'Total WC'!G31-'XS WC'!G31-RetroRatedWC!G31</f>
        <v>157.09246999999999</v>
      </c>
      <c r="H31" s="14">
        <f>'Total WC'!H31-'XS WC'!H31-RetroRatedWC!H31</f>
        <v>3842.7137679074031</v>
      </c>
      <c r="I31" s="14">
        <f>'Total WC'!I31-'XS WC'!I31-RetroRatedWC!I31</f>
        <v>179</v>
      </c>
      <c r="J31" s="14">
        <f>'Total WC'!J31-'XS WC'!J31-RetroRatedWC!J31</f>
        <v>2471.2863868167137</v>
      </c>
      <c r="K31" s="14">
        <f>'Total WC'!K31-'XS WC'!K31-RetroRatedWC!K31</f>
        <v>0</v>
      </c>
      <c r="L31" s="14">
        <f>'Total WC'!L31-'XS WC'!L31-RetroRatedWC!L31</f>
        <v>1008</v>
      </c>
      <c r="M31" s="14">
        <f>'Total WC'!M31-'XS WC'!M31-RetroRatedWC!M31</f>
        <v>55578.006980096805</v>
      </c>
    </row>
    <row r="32" spans="1:13" x14ac:dyDescent="0.35">
      <c r="A32" s="15">
        <f t="shared" si="1"/>
        <v>2015</v>
      </c>
      <c r="B32" s="14">
        <f>'Total WC'!B32-'XS WC'!B32-RetroRatedWC!B32</f>
        <v>37964.346890000001</v>
      </c>
      <c r="C32" s="14">
        <f>'Total WC'!C32-'XS WC'!C32-RetroRatedWC!C32</f>
        <v>6869</v>
      </c>
      <c r="D32" s="14">
        <f>'Total WC'!D32-'XS WC'!D32-RetroRatedWC!D32</f>
        <v>42290.795994731903</v>
      </c>
      <c r="E32" s="14">
        <f>'Total WC'!E32-'XS WC'!E32-RetroRatedWC!E32</f>
        <v>12533.646710000001</v>
      </c>
      <c r="F32" s="14">
        <f>'Total WC'!F32-'XS WC'!F32-RetroRatedWC!F32</f>
        <v>3165.22021</v>
      </c>
      <c r="G32" s="14">
        <f>'Total WC'!G32-'XS WC'!G32-RetroRatedWC!G32</f>
        <v>45</v>
      </c>
      <c r="H32" s="14">
        <f>'Total WC'!H32-'XS WC'!H32-RetroRatedWC!H32</f>
        <v>5060.77536045121</v>
      </c>
      <c r="I32" s="14">
        <f>'Total WC'!I32-'XS WC'!I32-RetroRatedWC!I32</f>
        <v>128</v>
      </c>
      <c r="J32" s="14">
        <f>'Total WC'!J32-'XS WC'!J32-RetroRatedWC!J32</f>
        <v>3058.7654366405864</v>
      </c>
      <c r="K32" s="14">
        <f>'Total WC'!K32-'XS WC'!K32-RetroRatedWC!K32</f>
        <v>0</v>
      </c>
      <c r="L32" s="14">
        <f>'Total WC'!L32-'XS WC'!L32-RetroRatedWC!L32</f>
        <v>1066</v>
      </c>
      <c r="M32" s="14">
        <f>'Total WC'!M32-'XS WC'!M32-RetroRatedWC!M32</f>
        <v>71964.25718182369</v>
      </c>
    </row>
    <row r="33" spans="1:13" x14ac:dyDescent="0.35">
      <c r="A33" s="15">
        <f t="shared" si="1"/>
        <v>2016</v>
      </c>
      <c r="B33" s="14">
        <f>'Total WC'!B33-'XS WC'!B33-RetroRatedWC!B33</f>
        <v>60353.177680000008</v>
      </c>
      <c r="C33" s="14">
        <f>'Total WC'!C33-'XS WC'!C33-RetroRatedWC!C33</f>
        <v>11071.99898</v>
      </c>
      <c r="D33" s="14">
        <f>'Total WC'!D33-'XS WC'!D33-RetroRatedWC!D33</f>
        <v>38650.189134721171</v>
      </c>
      <c r="E33" s="14">
        <f>'Total WC'!E33-'XS WC'!E33-RetroRatedWC!E33</f>
        <v>17176.172259999999</v>
      </c>
      <c r="F33" s="14">
        <f>'Total WC'!F33-'XS WC'!F33-RetroRatedWC!F33</f>
        <v>4001.5819600000004</v>
      </c>
      <c r="G33" s="14">
        <f>'Total WC'!G33-'XS WC'!G33-RetroRatedWC!G33</f>
        <v>41.049979999999998</v>
      </c>
      <c r="H33" s="14">
        <f>'Total WC'!H33-'XS WC'!H33-RetroRatedWC!H33</f>
        <v>6955.5891948879325</v>
      </c>
      <c r="I33" s="14">
        <f>'Total WC'!I33-'XS WC'!I33-RetroRatedWC!I33</f>
        <v>75</v>
      </c>
      <c r="J33" s="14">
        <f>'Total WC'!J33-'XS WC'!J33-RetroRatedWC!J33</f>
        <v>4536.0568462211777</v>
      </c>
      <c r="K33" s="14">
        <f>'Total WC'!K33-'XS WC'!K33-RetroRatedWC!K33</f>
        <v>0</v>
      </c>
      <c r="L33" s="14">
        <f>'Total WC'!L33-'XS WC'!L33-RetroRatedWC!L33</f>
        <v>1463</v>
      </c>
      <c r="M33" s="14">
        <f>'Total WC'!M33-'XS WC'!M33-RetroRatedWC!M33</f>
        <v>86132.373595830286</v>
      </c>
    </row>
    <row r="34" spans="1:13" x14ac:dyDescent="0.35">
      <c r="A34" s="15">
        <f t="shared" si="1"/>
        <v>2017</v>
      </c>
      <c r="B34" s="14">
        <f>'Total WC'!B34-'XS WC'!B34-RetroRatedWC!B34</f>
        <v>77745.713439999992</v>
      </c>
      <c r="C34" s="14">
        <f>'Total WC'!C34-'XS WC'!C34-RetroRatedWC!C34</f>
        <v>12002</v>
      </c>
      <c r="D34" s="14">
        <f>'Total WC'!D34-'XS WC'!D34-RetroRatedWC!D34</f>
        <v>47236.907139626332</v>
      </c>
      <c r="E34" s="14">
        <f>'Total WC'!E34-'XS WC'!E34-RetroRatedWC!E34</f>
        <v>15677.200559999999</v>
      </c>
      <c r="F34" s="14">
        <f>'Total WC'!F34-'XS WC'!F34-RetroRatedWC!F34</f>
        <v>7257.6361099999995</v>
      </c>
      <c r="G34" s="14">
        <f>'Total WC'!G34-'XS WC'!G34-RetroRatedWC!G34</f>
        <v>157</v>
      </c>
      <c r="H34" s="14">
        <f>'Total WC'!H34-'XS WC'!H34-RetroRatedWC!H34</f>
        <v>8624.070760929164</v>
      </c>
      <c r="I34" s="14">
        <f>'Total WC'!I34-'XS WC'!I34-RetroRatedWC!I34</f>
        <v>120</v>
      </c>
      <c r="J34" s="14">
        <f>'Total WC'!J34-'XS WC'!J34-RetroRatedWC!J34</f>
        <v>6147.400128802662</v>
      </c>
      <c r="K34" s="14">
        <f>'Total WC'!K34-'XS WC'!K34-RetroRatedWC!K34</f>
        <v>0</v>
      </c>
      <c r="L34" s="14">
        <f>'Total WC'!L34-'XS WC'!L34-RetroRatedWC!L34</f>
        <v>2928</v>
      </c>
      <c r="M34" s="14">
        <f>'Total WC'!M34-'XS WC'!M34-RetroRatedWC!M34</f>
        <v>119055.52701935815</v>
      </c>
    </row>
    <row r="35" spans="1:13" x14ac:dyDescent="0.35">
      <c r="A35" s="15">
        <f t="shared" si="1"/>
        <v>2018</v>
      </c>
      <c r="B35" s="14">
        <f>'Total WC'!B35-'XS WC'!B35-RetroRatedWC!B35</f>
        <v>118496.20831</v>
      </c>
      <c r="C35" s="14">
        <f>'Total WC'!C35-'XS WC'!C35-RetroRatedWC!C35</f>
        <v>13529.83625</v>
      </c>
      <c r="D35" s="14">
        <f>'Total WC'!D35-'XS WC'!D35-RetroRatedWC!D35</f>
        <v>50383.978852563545</v>
      </c>
      <c r="E35" s="14">
        <f>'Total WC'!E35-'XS WC'!E35-RetroRatedWC!E35</f>
        <v>12547.13565</v>
      </c>
      <c r="F35" s="14">
        <f>'Total WC'!F35-'XS WC'!F35-RetroRatedWC!F35</f>
        <v>13116.27846</v>
      </c>
      <c r="G35" s="14">
        <f>'Total WC'!G35-'XS WC'!G35-RetroRatedWC!G35</f>
        <v>306.94622000000004</v>
      </c>
      <c r="H35" s="14">
        <f>'Total WC'!H35-'XS WC'!H35-RetroRatedWC!H35</f>
        <v>11760.407844157538</v>
      </c>
      <c r="I35" s="14">
        <f>'Total WC'!I35-'XS WC'!I35-RetroRatedWC!I35</f>
        <v>200</v>
      </c>
      <c r="J35" s="14">
        <f>'Total WC'!J35-'XS WC'!J35-RetroRatedWC!J35</f>
        <v>8536.8453981319544</v>
      </c>
      <c r="K35" s="14">
        <f>'Total WC'!K35-'XS WC'!K35-RetroRatedWC!K35</f>
        <v>0</v>
      </c>
      <c r="L35" s="14">
        <f>'Total WC'!L35-'XS WC'!L35-RetroRatedWC!L35</f>
        <v>3755</v>
      </c>
      <c r="M35" s="14">
        <f>'Total WC'!M35-'XS WC'!M35-RetroRatedWC!M35</f>
        <v>175709.80074485304</v>
      </c>
    </row>
    <row r="36" spans="1:13" x14ac:dyDescent="0.35">
      <c r="A36" s="15">
        <f t="shared" si="1"/>
        <v>2019</v>
      </c>
      <c r="B36" s="14">
        <f>'Total WC'!B36-'XS WC'!B36-RetroRatedWC!B36</f>
        <v>162873.24994000001</v>
      </c>
      <c r="C36" s="14">
        <f>'Total WC'!C36-'XS WC'!C36-RetroRatedWC!C36</f>
        <v>8992.154770000001</v>
      </c>
      <c r="D36" s="14">
        <f>'Total WC'!D36-'XS WC'!D36-RetroRatedWC!D36</f>
        <v>85110.624990052005</v>
      </c>
      <c r="E36" s="14">
        <f>'Total WC'!E36-'XS WC'!E36-RetroRatedWC!E36</f>
        <v>6944.0014499999997</v>
      </c>
      <c r="F36" s="14">
        <f>'Total WC'!F36-'XS WC'!F36-RetroRatedWC!F36</f>
        <v>22086.843939999999</v>
      </c>
      <c r="G36" s="14">
        <f>'Total WC'!G36-'XS WC'!G36-RetroRatedWC!G36</f>
        <v>299.18597</v>
      </c>
      <c r="H36" s="14">
        <f>'Total WC'!H36-'XS WC'!H36-RetroRatedWC!H36</f>
        <v>17123.984915174675</v>
      </c>
      <c r="I36" s="14">
        <f>'Total WC'!I36-'XS WC'!I36-RetroRatedWC!I36</f>
        <v>105</v>
      </c>
      <c r="J36" s="14">
        <f>'Total WC'!J36-'XS WC'!J36-RetroRatedWC!J36</f>
        <v>13240.389343379909</v>
      </c>
      <c r="K36" s="14">
        <f>'Total WC'!K36-'XS WC'!K36-RetroRatedWC!K36</f>
        <v>0</v>
      </c>
      <c r="L36" s="14">
        <f>'Total WC'!L36-'XS WC'!L36-RetroRatedWC!L36</f>
        <v>3957</v>
      </c>
      <c r="M36" s="14">
        <f>'Total WC'!M36-'XS WC'!M36-RetroRatedWC!M36</f>
        <v>284094.75093860656</v>
      </c>
    </row>
    <row r="37" spans="1:13" ht="15" thickBot="1" x14ac:dyDescent="0.4">
      <c r="A37" s="15">
        <f t="shared" si="1"/>
        <v>2020</v>
      </c>
      <c r="B37" s="14">
        <f>'Total WC'!B37-'XS WC'!B37-RetroRatedWC!B37</f>
        <v>212410.10845</v>
      </c>
      <c r="C37" s="14">
        <f>'Total WC'!C37-'XS WC'!C37-RetroRatedWC!C37</f>
        <v>10733.336520000001</v>
      </c>
      <c r="D37" s="14">
        <f>'Total WC'!D37-'XS WC'!D37-RetroRatedWC!D37</f>
        <v>216785.46624167101</v>
      </c>
      <c r="E37" s="14">
        <f>'Total WC'!E37-'XS WC'!E37-RetroRatedWC!E37</f>
        <v>3618.5202199999994</v>
      </c>
      <c r="F37" s="14">
        <f>'Total WC'!F37-'XS WC'!F37-RetroRatedWC!F37</f>
        <v>26626.825550000001</v>
      </c>
      <c r="G37" s="14">
        <f>'Total WC'!G37-'XS WC'!G37-RetroRatedWC!G37</f>
        <v>227.65527000000003</v>
      </c>
      <c r="H37" s="14">
        <f>'Total WC'!H37-'XS WC'!H37-RetroRatedWC!H37</f>
        <v>30882.301554254533</v>
      </c>
      <c r="I37" s="14">
        <f>'Total WC'!I37-'XS WC'!I37-RetroRatedWC!I37</f>
        <v>0</v>
      </c>
      <c r="J37" s="14">
        <f>'Total WC'!J37-'XS WC'!J37-RetroRatedWC!J37</f>
        <v>26782.047845694717</v>
      </c>
      <c r="K37" s="14">
        <f>'Total WC'!K37-'XS WC'!K37-RetroRatedWC!K37</f>
        <v>0</v>
      </c>
      <c r="L37" s="14">
        <f>'Total WC'!L37-'XS WC'!L37-RetroRatedWC!L37</f>
        <v>4324</v>
      </c>
      <c r="M37" s="14">
        <f>'Total WC'!M37-'XS WC'!M37-RetroRatedWC!M37</f>
        <v>498907.23763162026</v>
      </c>
    </row>
    <row r="38" spans="1:13" ht="15" thickBot="1" x14ac:dyDescent="0.4">
      <c r="A38" s="29" t="s">
        <v>13</v>
      </c>
      <c r="B38" s="14">
        <f>'Total WC'!B38-'XS WC'!B38-RetroRatedWC!B38</f>
        <v>958857.62518999993</v>
      </c>
      <c r="C38" s="14">
        <f>'Total WC'!C38-'XS WC'!C38-RetroRatedWC!C38</f>
        <v>144691.15201000002</v>
      </c>
      <c r="D38" s="14">
        <f>'Total WC'!D38-'XS WC'!D38-RetroRatedWC!D38</f>
        <v>647729.5297866771</v>
      </c>
      <c r="E38" s="14">
        <f>'Total WC'!E38-'XS WC'!E38-RetroRatedWC!E38</f>
        <v>121948.45960999999</v>
      </c>
      <c r="F38" s="14">
        <f>'Total WC'!F38-'XS WC'!F38-RetroRatedWC!F38</f>
        <v>89367.830560000002</v>
      </c>
      <c r="G38" s="14">
        <f>'Total WC'!G38-'XS WC'!G38-RetroRatedWC!G38</f>
        <v>2171.0756499999998</v>
      </c>
      <c r="H38" s="14">
        <f>'Total WC'!H38-'XS WC'!H38-RetroRatedWC!H38</f>
        <v>97199.047996854322</v>
      </c>
      <c r="I38" s="14">
        <f>'Total WC'!I38-'XS WC'!I38-RetroRatedWC!I38</f>
        <v>1316</v>
      </c>
      <c r="J38" s="14">
        <f>'Total WC'!J38-'XS WC'!J38-RetroRatedWC!J38</f>
        <v>80423.219060000003</v>
      </c>
      <c r="K38" s="14">
        <f>'Total WC'!K38-'XS WC'!K38-RetroRatedWC!K38</f>
        <v>24.008369999999999</v>
      </c>
      <c r="L38" s="14">
        <f>'Total WC'!L38-'XS WC'!L38-RetroRatedWC!L38</f>
        <v>22120</v>
      </c>
      <c r="M38" s="14">
        <f>'Total WC'!M38-'XS WC'!M38-RetroRatedWC!M38</f>
        <v>1603426.5569535312</v>
      </c>
    </row>
    <row r="39" spans="1:13" x14ac:dyDescent="0.35">
      <c r="A39" s="94"/>
      <c r="B39" s="88"/>
      <c r="C39" s="88"/>
      <c r="D39" s="88"/>
      <c r="E39" s="88"/>
      <c r="F39" s="88"/>
      <c r="G39" s="88"/>
      <c r="H39" s="88"/>
      <c r="I39" s="88"/>
      <c r="J39" s="88"/>
      <c r="K39" s="88"/>
      <c r="L39" s="88"/>
      <c r="M39" s="88"/>
    </row>
    <row r="40" spans="1:13" ht="15" thickBot="1" x14ac:dyDescent="0.4">
      <c r="A40" s="94"/>
      <c r="B40" s="88"/>
      <c r="C40" s="88"/>
      <c r="D40" s="88"/>
      <c r="E40" s="88"/>
      <c r="F40" s="88"/>
      <c r="G40" s="88"/>
      <c r="H40" s="88"/>
      <c r="I40" s="88"/>
      <c r="J40" s="88"/>
      <c r="K40" s="88"/>
      <c r="L40" s="88"/>
      <c r="M40" s="88"/>
    </row>
    <row r="41" spans="1:13" ht="15" thickBot="1" x14ac:dyDescent="0.4">
      <c r="A41" s="21"/>
      <c r="B41" s="82" t="s">
        <v>24</v>
      </c>
      <c r="C41" s="83"/>
      <c r="D41" s="84"/>
      <c r="E41" s="82" t="s">
        <v>25</v>
      </c>
      <c r="F41" s="83"/>
      <c r="G41" s="84"/>
      <c r="H41" s="82" t="s">
        <v>26</v>
      </c>
      <c r="I41" s="84"/>
      <c r="J41" s="22">
        <v>34</v>
      </c>
      <c r="K41" s="85" t="s">
        <v>27</v>
      </c>
      <c r="L41" s="86"/>
      <c r="M41" s="19"/>
    </row>
    <row r="42" spans="1:13" x14ac:dyDescent="0.35">
      <c r="A42" s="25"/>
      <c r="B42" s="24">
        <v>26</v>
      </c>
      <c r="C42" s="24">
        <v>27</v>
      </c>
      <c r="D42" s="24">
        <v>28</v>
      </c>
      <c r="E42" s="24">
        <v>29</v>
      </c>
      <c r="F42" s="24">
        <v>30</v>
      </c>
      <c r="G42" s="24">
        <v>31</v>
      </c>
      <c r="H42" s="24">
        <v>32</v>
      </c>
      <c r="I42" s="24">
        <v>33</v>
      </c>
      <c r="J42" s="26"/>
      <c r="K42" s="26">
        <v>35</v>
      </c>
      <c r="L42" s="26">
        <v>36</v>
      </c>
      <c r="M42" s="19"/>
    </row>
    <row r="43" spans="1:13" x14ac:dyDescent="0.35">
      <c r="A43" s="27" t="s">
        <v>20</v>
      </c>
      <c r="B43" s="26"/>
      <c r="C43" s="26"/>
      <c r="D43" s="26"/>
      <c r="E43" s="26"/>
      <c r="F43" s="26"/>
      <c r="G43" s="26"/>
      <c r="H43" s="26"/>
      <c r="I43" s="26"/>
      <c r="J43" s="26"/>
      <c r="K43" s="26"/>
      <c r="L43" s="26"/>
      <c r="M43" s="19"/>
    </row>
    <row r="44" spans="1:13" ht="76.5" thickBot="1" x14ac:dyDescent="0.4">
      <c r="A44" s="28" t="s">
        <v>21</v>
      </c>
      <c r="B44" s="28" t="s">
        <v>7</v>
      </c>
      <c r="C44" s="28" t="s">
        <v>8</v>
      </c>
      <c r="D44" s="28" t="s">
        <v>28</v>
      </c>
      <c r="E44" s="28" t="s">
        <v>7</v>
      </c>
      <c r="F44" s="28" t="s">
        <v>8</v>
      </c>
      <c r="G44" s="28" t="s">
        <v>28</v>
      </c>
      <c r="H44" s="28" t="s">
        <v>29</v>
      </c>
      <c r="I44" s="28" t="s">
        <v>30</v>
      </c>
      <c r="J44" s="28" t="s">
        <v>31</v>
      </c>
      <c r="K44" s="28" t="s">
        <v>15</v>
      </c>
      <c r="L44" s="28" t="s">
        <v>32</v>
      </c>
      <c r="M44" s="19"/>
    </row>
    <row r="45" spans="1:13" x14ac:dyDescent="0.35">
      <c r="A45" s="12" t="s">
        <v>12</v>
      </c>
      <c r="B45" s="13" t="s">
        <v>14</v>
      </c>
      <c r="C45" s="13" t="s">
        <v>14</v>
      </c>
      <c r="D45" s="13" t="s">
        <v>14</v>
      </c>
      <c r="E45" s="13" t="s">
        <v>14</v>
      </c>
      <c r="F45" s="13" t="s">
        <v>14</v>
      </c>
      <c r="G45" s="13" t="s">
        <v>14</v>
      </c>
      <c r="H45" s="14">
        <f>'Total WC'!H45-'XS WC'!H45-RetroRatedWC!H45</f>
        <v>498.16362000000663</v>
      </c>
      <c r="I45" s="14">
        <f>'Total WC'!I45-'XS WC'!I45-RetroRatedWC!I45</f>
        <v>0</v>
      </c>
      <c r="J45" s="13" t="s">
        <v>14</v>
      </c>
      <c r="K45" s="14">
        <f>'Total WC'!K45-'XS WC'!K45-RetroRatedWC!K45</f>
        <v>180647.20308619089</v>
      </c>
      <c r="L45" s="14">
        <f>'Total WC'!L45-'XS WC'!L45-RetroRatedWC!L45</f>
        <v>22706.42267141632</v>
      </c>
      <c r="M45" s="19"/>
    </row>
    <row r="46" spans="1:13" x14ac:dyDescent="0.35">
      <c r="A46" s="15">
        <f>$A$10</f>
        <v>2011</v>
      </c>
      <c r="B46" s="14">
        <f>'Total WC'!B46-'XS WC'!B46-RetroRatedWC!B46</f>
        <v>558366.06350540253</v>
      </c>
      <c r="C46" s="14">
        <f>'Total WC'!C46-'XS WC'!C46-RetroRatedWC!C46</f>
        <v>105318.11456999999</v>
      </c>
      <c r="D46" s="14">
        <f>'Total WC'!D46-'XS WC'!D46-RetroRatedWC!D46</f>
        <v>453047.94893540256</v>
      </c>
      <c r="E46" s="32">
        <f>B46/B10</f>
        <v>0.74185260862221269</v>
      </c>
      <c r="F46" s="32">
        <f t="shared" ref="F46:G46" si="2">C46/C10</f>
        <v>0.81819158698229633</v>
      </c>
      <c r="G46" s="32">
        <f t="shared" si="2"/>
        <v>0.72610375580760023</v>
      </c>
      <c r="H46" s="14">
        <f>'Total WC'!H46-'XS WC'!H46-RetroRatedWC!H46</f>
        <v>4.7196299999995972</v>
      </c>
      <c r="I46" s="14">
        <f>'Total WC'!I46-'XS WC'!I46-RetroRatedWC!I46</f>
        <v>0</v>
      </c>
      <c r="J46" s="14"/>
      <c r="K46" s="14">
        <f>'Total WC'!K46-'XS WC'!K46-RetroRatedWC!K46</f>
        <v>23900.476340302946</v>
      </c>
      <c r="L46" s="14">
        <f>'Total WC'!L46-'XS WC'!L46-RetroRatedWC!L46</f>
        <v>3908.214018599519</v>
      </c>
      <c r="M46" s="19"/>
    </row>
    <row r="47" spans="1:13" x14ac:dyDescent="0.35">
      <c r="A47" s="15">
        <f>A46+1</f>
        <v>2012</v>
      </c>
      <c r="B47" s="14">
        <f>'Total WC'!B47-'XS WC'!B47-RetroRatedWC!B47</f>
        <v>588062.62282105943</v>
      </c>
      <c r="C47" s="14">
        <f>'Total WC'!C47-'XS WC'!C47-RetroRatedWC!C47</f>
        <v>109599.47843</v>
      </c>
      <c r="D47" s="14">
        <f>'Total WC'!D47-'XS WC'!D47-RetroRatedWC!D47</f>
        <v>478463.14439105953</v>
      </c>
      <c r="E47" s="32">
        <f t="shared" ref="E47:G55" si="3">B47/B11</f>
        <v>0.67106706599530763</v>
      </c>
      <c r="F47" s="32">
        <f t="shared" si="3"/>
        <v>0.59441442993290694</v>
      </c>
      <c r="G47" s="32">
        <f t="shared" si="3"/>
        <v>0.69149317505241525</v>
      </c>
      <c r="H47" s="14">
        <f>'Total WC'!H47-'XS WC'!H47-RetroRatedWC!H47</f>
        <v>4.0359500000004118</v>
      </c>
      <c r="I47" s="14">
        <f>'Total WC'!I47-'XS WC'!I47-RetroRatedWC!I47</f>
        <v>0</v>
      </c>
      <c r="J47" s="14"/>
      <c r="K47" s="14">
        <f>'Total WC'!K47-'XS WC'!K47-RetroRatedWC!K47</f>
        <v>30675.107960910533</v>
      </c>
      <c r="L47" s="14">
        <f>'Total WC'!L47-'XS WC'!L47-RetroRatedWC!L47</f>
        <v>5090.3954426489427</v>
      </c>
      <c r="M47" s="19"/>
    </row>
    <row r="48" spans="1:13" x14ac:dyDescent="0.35">
      <c r="A48" s="15">
        <f t="shared" ref="A48:A55" si="4">A47+1</f>
        <v>2013</v>
      </c>
      <c r="B48" s="14">
        <f>'Total WC'!B48-'XS WC'!B48-RetroRatedWC!B48</f>
        <v>640017.25843377342</v>
      </c>
      <c r="C48" s="14">
        <f>'Total WC'!C48-'XS WC'!C48-RetroRatedWC!C48</f>
        <v>144764.63454</v>
      </c>
      <c r="D48" s="14">
        <f>'Total WC'!D48-'XS WC'!D48-RetroRatedWC!D48</f>
        <v>495252.62389377342</v>
      </c>
      <c r="E48" s="32">
        <f t="shared" si="3"/>
        <v>0.60001738604536514</v>
      </c>
      <c r="F48" s="32">
        <f t="shared" si="3"/>
        <v>0.64719921301310501</v>
      </c>
      <c r="G48" s="32">
        <f t="shared" si="3"/>
        <v>0.5874981177776879</v>
      </c>
      <c r="H48" s="14">
        <f>'Total WC'!H48-'XS WC'!H48-RetroRatedWC!H48</f>
        <v>22.032540000000154</v>
      </c>
      <c r="I48" s="14">
        <f>'Total WC'!I48-'XS WC'!I48-RetroRatedWC!I48</f>
        <v>0</v>
      </c>
      <c r="J48" s="14"/>
      <c r="K48" s="14">
        <f>'Total WC'!K48-'XS WC'!K48-RetroRatedWC!K48</f>
        <v>38240.289670534097</v>
      </c>
      <c r="L48" s="14">
        <f>'Total WC'!L48-'XS WC'!L48-RetroRatedWC!L48</f>
        <v>6287.541930739374</v>
      </c>
      <c r="M48" s="19"/>
    </row>
    <row r="49" spans="1:13" x14ac:dyDescent="0.35">
      <c r="A49" s="15">
        <f t="shared" si="4"/>
        <v>2014</v>
      </c>
      <c r="B49" s="14">
        <f>'Total WC'!B49-'XS WC'!B49-RetroRatedWC!B49</f>
        <v>692690.71658809681</v>
      </c>
      <c r="C49" s="14">
        <f>'Total WC'!C49-'XS WC'!C49-RetroRatedWC!C49</f>
        <v>133507.59376000002</v>
      </c>
      <c r="D49" s="14">
        <f>'Total WC'!D49-'XS WC'!D49-RetroRatedWC!D49</f>
        <v>559183.12282809685</v>
      </c>
      <c r="E49" s="32">
        <f t="shared" si="3"/>
        <v>0.5649399856708669</v>
      </c>
      <c r="F49" s="32">
        <f t="shared" si="3"/>
        <v>0.55289069749199649</v>
      </c>
      <c r="G49" s="32">
        <f t="shared" si="3"/>
        <v>0.56789488014075751</v>
      </c>
      <c r="H49" s="14">
        <f>'Total WC'!H49-'XS WC'!H49-RetroRatedWC!H49</f>
        <v>86.131619999999657</v>
      </c>
      <c r="I49" s="14">
        <f>'Total WC'!I49-'XS WC'!I49-RetroRatedWC!I49</f>
        <v>0</v>
      </c>
      <c r="J49" s="14"/>
      <c r="K49" s="14">
        <f>'Total WC'!K49-'XS WC'!K49-RetroRatedWC!K49</f>
        <v>47263.619245372676</v>
      </c>
      <c r="L49" s="14">
        <f>'Total WC'!L49-'XS WC'!L49-RetroRatedWC!L49</f>
        <v>8228.2561147241177</v>
      </c>
      <c r="M49" s="19"/>
    </row>
    <row r="50" spans="1:13" x14ac:dyDescent="0.35">
      <c r="A50" s="15">
        <f t="shared" si="4"/>
        <v>2015</v>
      </c>
      <c r="B50" s="14">
        <f>'Total WC'!B50-'XS WC'!B50-RetroRatedWC!B50</f>
        <v>717821.0428458238</v>
      </c>
      <c r="C50" s="14">
        <f>'Total WC'!C50-'XS WC'!C50-RetroRatedWC!C50</f>
        <v>148109.72626</v>
      </c>
      <c r="D50" s="14">
        <f>'Total WC'!D50-'XS WC'!D50-RetroRatedWC!D50</f>
        <v>569711.31658582378</v>
      </c>
      <c r="E50" s="32">
        <f t="shared" si="3"/>
        <v>0.54120076399755579</v>
      </c>
      <c r="F50" s="32">
        <f t="shared" si="3"/>
        <v>0.57709318070884974</v>
      </c>
      <c r="G50" s="32">
        <f t="shared" si="3"/>
        <v>0.53258928168528452</v>
      </c>
      <c r="H50" s="14">
        <f>'Total WC'!H50-'XS WC'!H50-RetroRatedWC!H50</f>
        <v>109.36166000000048</v>
      </c>
      <c r="I50" s="14">
        <f>'Total WC'!I50-'XS WC'!I50-RetroRatedWC!I50</f>
        <v>0</v>
      </c>
      <c r="J50" s="14"/>
      <c r="K50" s="14">
        <f>'Total WC'!K50-'XS WC'!K50-RetroRatedWC!K50</f>
        <v>60743.134514731908</v>
      </c>
      <c r="L50" s="14">
        <f>'Total WC'!L50-'XS WC'!L50-RetroRatedWC!L50</f>
        <v>11111.761007091794</v>
      </c>
      <c r="M50" s="19"/>
    </row>
    <row r="51" spans="1:13" x14ac:dyDescent="0.35">
      <c r="A51" s="15">
        <f t="shared" si="4"/>
        <v>2016</v>
      </c>
      <c r="B51" s="14">
        <f>'Total WC'!B51-'XS WC'!B51-RetroRatedWC!B51</f>
        <v>751635.66615583026</v>
      </c>
      <c r="C51" s="14">
        <f>'Total WC'!C51-'XS WC'!C51-RetroRatedWC!C51</f>
        <v>161528.83807999999</v>
      </c>
      <c r="D51" s="14">
        <f>'Total WC'!D51-'XS WC'!D51-RetroRatedWC!D51</f>
        <v>590106.82807583013</v>
      </c>
      <c r="E51" s="32">
        <f t="shared" si="3"/>
        <v>0.5273364003997858</v>
      </c>
      <c r="F51" s="32">
        <f t="shared" si="3"/>
        <v>0.55801466101523667</v>
      </c>
      <c r="G51" s="32">
        <f t="shared" si="3"/>
        <v>0.51951822623929844</v>
      </c>
      <c r="H51" s="14">
        <f>'Total WC'!H51-'XS WC'!H51-RetroRatedWC!H51</f>
        <v>95.723910000000615</v>
      </c>
      <c r="I51" s="14">
        <f>'Total WC'!I51-'XS WC'!I51-RetroRatedWC!I51</f>
        <v>0</v>
      </c>
      <c r="J51" s="14"/>
      <c r="K51" s="14">
        <f>'Total WC'!K51-'XS WC'!K51-RetroRatedWC!K51</f>
        <v>70659.471664721175</v>
      </c>
      <c r="L51" s="14">
        <f>'Total WC'!L51-'XS WC'!L51-RetroRatedWC!L51</f>
        <v>15377.17802110911</v>
      </c>
      <c r="M51" s="19"/>
    </row>
    <row r="52" spans="1:13" x14ac:dyDescent="0.35">
      <c r="A52" s="15">
        <f t="shared" si="4"/>
        <v>2017</v>
      </c>
      <c r="B52" s="14">
        <f>'Total WC'!B52-'XS WC'!B52-RetroRatedWC!B52</f>
        <v>757309.17808735825</v>
      </c>
      <c r="C52" s="14">
        <f>'Total WC'!C52-'XS WC'!C52-RetroRatedWC!C52</f>
        <v>143861.60067000001</v>
      </c>
      <c r="D52" s="14">
        <f>'Total WC'!D52-'XS WC'!D52-RetroRatedWC!D52</f>
        <v>613447.57741735817</v>
      </c>
      <c r="E52" s="32">
        <f t="shared" si="3"/>
        <v>0.53939805322668044</v>
      </c>
      <c r="F52" s="32">
        <f t="shared" si="3"/>
        <v>0.66194633254287139</v>
      </c>
      <c r="G52" s="32">
        <f t="shared" si="3"/>
        <v>0.51695387716927887</v>
      </c>
      <c r="H52" s="14">
        <f>'Total WC'!H52-'XS WC'!H52-RetroRatedWC!H52</f>
        <v>10.386939999999413</v>
      </c>
      <c r="I52" s="14">
        <f>'Total WC'!I52-'XS WC'!I52-RetroRatedWC!I52</f>
        <v>0</v>
      </c>
      <c r="J52" s="14"/>
      <c r="K52" s="14">
        <f>'Total WC'!K52-'XS WC'!K52-RetroRatedWC!K52</f>
        <v>97293.03307962633</v>
      </c>
      <c r="L52" s="14">
        <f>'Total WC'!L52-'XS WC'!L52-RetroRatedWC!L52</f>
        <v>21752.106999731826</v>
      </c>
      <c r="M52" s="19"/>
    </row>
    <row r="53" spans="1:13" x14ac:dyDescent="0.35">
      <c r="A53" s="15">
        <f t="shared" si="4"/>
        <v>2018</v>
      </c>
      <c r="B53" s="14">
        <f>'Total WC'!B53-'XS WC'!B53-RetroRatedWC!B53</f>
        <v>752548.01067485299</v>
      </c>
      <c r="C53" s="14">
        <f>'Total WC'!C53-'XS WC'!C53-RetroRatedWC!C53</f>
        <v>101120.62204</v>
      </c>
      <c r="D53" s="14">
        <f>'Total WC'!D53-'XS WC'!D53-RetroRatedWC!D53</f>
        <v>651427.38863485307</v>
      </c>
      <c r="E53" s="32">
        <f t="shared" si="3"/>
        <v>0.57330052487150318</v>
      </c>
      <c r="F53" s="32">
        <f t="shared" si="3"/>
        <v>0.71196460519309679</v>
      </c>
      <c r="G53" s="32">
        <f t="shared" si="3"/>
        <v>0.55647664222783577</v>
      </c>
      <c r="H53" s="14">
        <f>'Total WC'!H53-'XS WC'!H53-RetroRatedWC!H53</f>
        <v>-0.35015000000021246</v>
      </c>
      <c r="I53" s="14">
        <f>'Total WC'!I53-'XS WC'!I53-RetroRatedWC!I53</f>
        <v>0</v>
      </c>
      <c r="J53" s="14"/>
      <c r="K53" s="14">
        <f>'Total WC'!K53-'XS WC'!K53-RetroRatedWC!K53</f>
        <v>142803.56541256356</v>
      </c>
      <c r="L53" s="14">
        <f>'Total WC'!L53-'XS WC'!L53-RetroRatedWC!L53</f>
        <v>32906.585482289498</v>
      </c>
      <c r="M53" s="19"/>
    </row>
    <row r="54" spans="1:13" x14ac:dyDescent="0.35">
      <c r="A54" s="15">
        <f t="shared" si="4"/>
        <v>2019</v>
      </c>
      <c r="B54" s="14">
        <f>'Total WC'!B54-'XS WC'!B54-RetroRatedWC!B54</f>
        <v>700234.54058860661</v>
      </c>
      <c r="C54" s="14">
        <f>'Total WC'!C54-'XS WC'!C54-RetroRatedWC!C54</f>
        <v>41813.927989999996</v>
      </c>
      <c r="D54" s="14">
        <f>'Total WC'!D54-'XS WC'!D54-RetroRatedWC!D54</f>
        <v>658420.61259860662</v>
      </c>
      <c r="E54" s="32">
        <f t="shared" si="3"/>
        <v>0.57677759282333541</v>
      </c>
      <c r="F54" s="32">
        <f t="shared" si="3"/>
        <v>0.59908200400605849</v>
      </c>
      <c r="G54" s="32">
        <f t="shared" si="3"/>
        <v>0.57541707329109648</v>
      </c>
      <c r="H54" s="14">
        <f>'Total WC'!H54-'XS WC'!H54-RetroRatedWC!H54</f>
        <v>-0.10617000000002008</v>
      </c>
      <c r="I54" s="14">
        <f>'Total WC'!I54-'XS WC'!I54-RetroRatedWC!I54</f>
        <v>0</v>
      </c>
      <c r="J54" s="14"/>
      <c r="K54" s="14">
        <f>'Total WC'!K54-'XS WC'!K54-RetroRatedWC!K54</f>
        <v>232047.82488005198</v>
      </c>
      <c r="L54" s="14">
        <f>'Total WC'!L54-'XS WC'!L54-RetroRatedWC!L54</f>
        <v>52047.032228554584</v>
      </c>
      <c r="M54" s="19"/>
    </row>
    <row r="55" spans="1:13" ht="15" thickBot="1" x14ac:dyDescent="0.4">
      <c r="A55" s="15">
        <f t="shared" si="4"/>
        <v>2020</v>
      </c>
      <c r="B55" s="14">
        <f>'Total WC'!B55-'XS WC'!B55-RetroRatedWC!B55</f>
        <v>680282.28579162026</v>
      </c>
      <c r="C55" s="14">
        <f>'Total WC'!C55-'XS WC'!C55-RetroRatedWC!C55</f>
        <v>16902.876680000001</v>
      </c>
      <c r="D55" s="14">
        <f>'Total WC'!D55-'XS WC'!D55-RetroRatedWC!D55</f>
        <v>663379.40911162016</v>
      </c>
      <c r="E55" s="32">
        <f t="shared" si="3"/>
        <v>0.65914505909160004</v>
      </c>
      <c r="F55" s="32">
        <f t="shared" si="3"/>
        <v>0.69776515501234371</v>
      </c>
      <c r="G55" s="32">
        <f t="shared" si="3"/>
        <v>0.65821679475506389</v>
      </c>
      <c r="H55" s="14">
        <f>'Total WC'!H55-'XS WC'!H55-RetroRatedWC!H55</f>
        <v>-0.15337999999974272</v>
      </c>
      <c r="I55" s="14">
        <f>'Total WC'!I55-'XS WC'!I55-RetroRatedWC!I55</f>
        <v>0</v>
      </c>
      <c r="J55" s="14"/>
      <c r="K55" s="14">
        <f>'Total WC'!K55-'XS WC'!K55-RetroRatedWC!K55</f>
        <v>414843.87133167102</v>
      </c>
      <c r="L55" s="14">
        <f>'Total WC'!L55-'XS WC'!L55-RetroRatedWC!L55</f>
        <v>84063.519679949255</v>
      </c>
      <c r="M55" s="19"/>
    </row>
    <row r="56" spans="1:13" ht="15" thickBot="1" x14ac:dyDescent="0.4">
      <c r="A56" s="29" t="s">
        <v>13</v>
      </c>
      <c r="B56" s="17" t="s">
        <v>14</v>
      </c>
      <c r="C56" s="17" t="s">
        <v>14</v>
      </c>
      <c r="D56" s="17" t="s">
        <v>14</v>
      </c>
      <c r="E56" s="17" t="s">
        <v>14</v>
      </c>
      <c r="F56" s="17" t="s">
        <v>14</v>
      </c>
      <c r="G56" s="17" t="s">
        <v>14</v>
      </c>
      <c r="H56" s="14">
        <f>'Total WC'!H56-'XS WC'!H56-RetroRatedWC!H56</f>
        <v>829.94616999998107</v>
      </c>
      <c r="I56" s="14">
        <f>'Total WC'!I56-'XS WC'!I56-RetroRatedWC!I56</f>
        <v>0</v>
      </c>
      <c r="J56" s="17" t="s">
        <v>14</v>
      </c>
      <c r="K56" s="14">
        <f>'Total WC'!K56-'XS WC'!K56-RetroRatedWC!K56</f>
        <v>1339117.5971866772</v>
      </c>
      <c r="L56" s="14">
        <f>'Total WC'!L56-'XS WC'!L56-RetroRatedWC!L56</f>
        <v>263479.01359685429</v>
      </c>
      <c r="M56" s="19"/>
    </row>
    <row r="57" spans="1:13" ht="15" thickBot="1" x14ac:dyDescent="0.4">
      <c r="A57" s="33"/>
      <c r="B57" s="34"/>
      <c r="C57" s="34"/>
      <c r="D57" s="34"/>
      <c r="E57" s="34"/>
      <c r="F57" s="34"/>
      <c r="G57" s="34"/>
      <c r="H57" s="34"/>
      <c r="I57" s="34"/>
      <c r="J57" s="34"/>
      <c r="K57" s="34"/>
      <c r="L57" s="34"/>
      <c r="M57" s="34"/>
    </row>
    <row r="58" spans="1:13" ht="15" thickTop="1" x14ac:dyDescent="0.35">
      <c r="A58" s="6"/>
      <c r="B58" s="6"/>
      <c r="C58" s="6"/>
      <c r="D58" s="6"/>
      <c r="E58" s="6"/>
      <c r="F58" s="6"/>
      <c r="G58" s="6"/>
      <c r="H58" s="6"/>
      <c r="I58" s="6"/>
      <c r="J58" s="6"/>
      <c r="K58" s="6"/>
      <c r="L58" s="6"/>
      <c r="M58" s="6"/>
    </row>
    <row r="59" spans="1:13" ht="15" thickBot="1" x14ac:dyDescent="0.4">
      <c r="A59" s="6"/>
      <c r="B59" s="6"/>
      <c r="C59" s="6"/>
      <c r="D59" s="6"/>
      <c r="E59" s="6"/>
      <c r="F59" s="6"/>
      <c r="G59" s="6"/>
      <c r="H59" s="6"/>
      <c r="I59" s="6"/>
      <c r="J59" s="6"/>
      <c r="K59" s="6"/>
      <c r="L59" s="6"/>
      <c r="M59" s="6"/>
    </row>
    <row r="60" spans="1:13" ht="15" thickTop="1" x14ac:dyDescent="0.35">
      <c r="A60" s="2" t="str">
        <f>A1</f>
        <v>ANNUAL STATEMENT FOR THE YEAR 2020 OF Berkley Insurance Company Excluding XS WC and Retro Rated WC</v>
      </c>
      <c r="B60" s="3"/>
      <c r="C60" s="2"/>
      <c r="D60" s="2"/>
      <c r="E60" s="2"/>
      <c r="F60" s="2"/>
      <c r="G60" s="2"/>
      <c r="H60" s="2"/>
      <c r="I60" s="2"/>
      <c r="J60" s="2"/>
      <c r="K60" s="2"/>
      <c r="L60" s="2"/>
      <c r="M60" s="2"/>
    </row>
    <row r="61" spans="1:13" x14ac:dyDescent="0.35">
      <c r="A61" s="4" t="s">
        <v>1</v>
      </c>
      <c r="B61" s="3"/>
      <c r="C61" s="4"/>
      <c r="D61" s="4"/>
      <c r="E61" s="4"/>
      <c r="F61" s="4"/>
      <c r="G61" s="4"/>
      <c r="H61" s="4"/>
      <c r="I61" s="4"/>
      <c r="J61" s="4"/>
      <c r="K61" s="4"/>
      <c r="L61" s="4"/>
      <c r="M61" s="4"/>
    </row>
    <row r="62" spans="1:13" ht="15" thickBot="1" x14ac:dyDescent="0.4">
      <c r="A62" s="87" t="s">
        <v>33</v>
      </c>
      <c r="B62" s="87"/>
      <c r="C62" s="87"/>
      <c r="D62" s="87"/>
      <c r="E62" s="87"/>
      <c r="F62" s="87"/>
      <c r="G62" s="87"/>
      <c r="H62" s="87"/>
      <c r="I62" s="87"/>
      <c r="J62" s="87"/>
      <c r="K62" s="87"/>
      <c r="L62" s="87"/>
      <c r="M62" s="87"/>
    </row>
    <row r="63" spans="1:13" ht="15" thickBot="1" x14ac:dyDescent="0.4">
      <c r="A63" s="35"/>
      <c r="B63" s="82" t="s">
        <v>34</v>
      </c>
      <c r="C63" s="83"/>
      <c r="D63" s="83"/>
      <c r="E63" s="83"/>
      <c r="F63" s="83"/>
      <c r="G63" s="83"/>
      <c r="H63" s="83"/>
      <c r="I63" s="83"/>
      <c r="J63" s="83"/>
      <c r="K63" s="84"/>
      <c r="L63" s="82" t="s">
        <v>35</v>
      </c>
      <c r="M63" s="84"/>
    </row>
    <row r="64" spans="1:13" x14ac:dyDescent="0.35">
      <c r="A64" s="36"/>
      <c r="B64" s="24">
        <v>1</v>
      </c>
      <c r="C64" s="24">
        <v>2</v>
      </c>
      <c r="D64" s="24">
        <v>3</v>
      </c>
      <c r="E64" s="24">
        <v>4</v>
      </c>
      <c r="F64" s="24">
        <v>5</v>
      </c>
      <c r="G64" s="24">
        <v>6</v>
      </c>
      <c r="H64" s="24">
        <v>7</v>
      </c>
      <c r="I64" s="24">
        <v>8</v>
      </c>
      <c r="J64" s="24">
        <v>9</v>
      </c>
      <c r="K64" s="24">
        <v>10</v>
      </c>
      <c r="L64" s="26">
        <v>11</v>
      </c>
      <c r="M64" s="26">
        <v>12</v>
      </c>
    </row>
    <row r="65" spans="1:13" ht="15" thickBot="1" x14ac:dyDescent="0.4">
      <c r="A65" s="37"/>
      <c r="B65" s="28">
        <f>A67</f>
        <v>2011</v>
      </c>
      <c r="C65" s="28">
        <f>B65+1</f>
        <v>2012</v>
      </c>
      <c r="D65" s="28">
        <f t="shared" ref="D65:K65" si="5">C65+1</f>
        <v>2013</v>
      </c>
      <c r="E65" s="28">
        <f t="shared" si="5"/>
        <v>2014</v>
      </c>
      <c r="F65" s="28">
        <f t="shared" si="5"/>
        <v>2015</v>
      </c>
      <c r="G65" s="28">
        <f t="shared" si="5"/>
        <v>2016</v>
      </c>
      <c r="H65" s="28">
        <f t="shared" si="5"/>
        <v>2017</v>
      </c>
      <c r="I65" s="28">
        <f t="shared" si="5"/>
        <v>2018</v>
      </c>
      <c r="J65" s="28">
        <f t="shared" si="5"/>
        <v>2019</v>
      </c>
      <c r="K65" s="28">
        <f t="shared" si="5"/>
        <v>2020</v>
      </c>
      <c r="L65" s="28" t="s">
        <v>36</v>
      </c>
      <c r="M65" s="28" t="s">
        <v>37</v>
      </c>
    </row>
    <row r="66" spans="1:13" x14ac:dyDescent="0.35">
      <c r="A66" s="12" t="s">
        <v>12</v>
      </c>
      <c r="B66" s="14">
        <f>'Total WC'!B66-'XS WC'!B66-RetroRatedWC!B66</f>
        <v>629486.87118482112</v>
      </c>
      <c r="C66" s="14">
        <f>'Total WC'!C66-'XS WC'!C66-RetroRatedWC!C66</f>
        <v>643219.23520819005</v>
      </c>
      <c r="D66" s="14">
        <f>'Total WC'!D66-'XS WC'!D66-RetroRatedWC!D66</f>
        <v>644487.62310858746</v>
      </c>
      <c r="E66" s="14">
        <f>'Total WC'!E66-'XS WC'!E66-RetroRatedWC!E66</f>
        <v>666724.16632739175</v>
      </c>
      <c r="F66" s="14">
        <f>'Total WC'!F66-'XS WC'!F66-RetroRatedWC!F66</f>
        <v>669435.41021114017</v>
      </c>
      <c r="G66" s="14">
        <f>'Total WC'!G66-'XS WC'!G66-RetroRatedWC!G66</f>
        <v>673466.57957370405</v>
      </c>
      <c r="H66" s="14">
        <f>'Total WC'!H66-'XS WC'!H66-RetroRatedWC!H66</f>
        <v>674901.12456875679</v>
      </c>
      <c r="I66" s="14">
        <f>'Total WC'!I66-'XS WC'!I66-RetroRatedWC!I66</f>
        <v>669691.98092334403</v>
      </c>
      <c r="J66" s="14">
        <f>'Total WC'!J66-'XS WC'!J66-RetroRatedWC!J66</f>
        <v>669971.43468220683</v>
      </c>
      <c r="K66" s="14">
        <f>'Total WC'!K66-'XS WC'!K66-RetroRatedWC!K66</f>
        <v>679655.72615601472</v>
      </c>
      <c r="L66" s="14">
        <f>'Total WC'!L66-'XS WC'!L66-RetroRatedWC!L66</f>
        <v>9684.2914738079053</v>
      </c>
      <c r="M66" s="14">
        <f>'Total WC'!M66-'XS WC'!M66-RetroRatedWC!M66</f>
        <v>9963.7452326706498</v>
      </c>
    </row>
    <row r="67" spans="1:13" x14ac:dyDescent="0.35">
      <c r="A67" s="15">
        <f>$A$10</f>
        <v>2011</v>
      </c>
      <c r="B67" s="14">
        <f>'Total WC'!B67-'XS WC'!B67-RetroRatedWC!B67</f>
        <v>426355.67500517907</v>
      </c>
      <c r="C67" s="14">
        <f>'Total WC'!C67-'XS WC'!C67-RetroRatedWC!C67</f>
        <v>409399.71264251613</v>
      </c>
      <c r="D67" s="14">
        <f>'Total WC'!D67-'XS WC'!D67-RetroRatedWC!D67</f>
        <v>404909.97164999996</v>
      </c>
      <c r="E67" s="14">
        <f>'Total WC'!E67-'XS WC'!E67-RetroRatedWC!E67</f>
        <v>418841.26680037432</v>
      </c>
      <c r="F67" s="14">
        <f>'Total WC'!F67-'XS WC'!F67-RetroRatedWC!F67</f>
        <v>420940.5984788076</v>
      </c>
      <c r="G67" s="14">
        <f>'Total WC'!G67-'XS WC'!G67-RetroRatedWC!G67</f>
        <v>419274.10899764649</v>
      </c>
      <c r="H67" s="14">
        <f>'Total WC'!H67-'XS WC'!H67-RetroRatedWC!H67</f>
        <v>419602.92406269984</v>
      </c>
      <c r="I67" s="14">
        <f>'Total WC'!I67-'XS WC'!I67-RetroRatedWC!I67</f>
        <v>416554.77610941627</v>
      </c>
      <c r="J67" s="14">
        <f>'Total WC'!J67-'XS WC'!J67-RetroRatedWC!J67</f>
        <v>418490.79856608249</v>
      </c>
      <c r="K67" s="14">
        <f>'Total WC'!K67-'XS WC'!K67-RetroRatedWC!K67</f>
        <v>417476.6164617808</v>
      </c>
      <c r="L67" s="14">
        <f>'Total WC'!L67-'XS WC'!L67-RetroRatedWC!L67</f>
        <v>-1014.1821043017176</v>
      </c>
      <c r="M67" s="14">
        <f>'Total WC'!M67-'XS WC'!M67-RetroRatedWC!M67</f>
        <v>921.84035236452041</v>
      </c>
    </row>
    <row r="68" spans="1:13" ht="15" thickBot="1" x14ac:dyDescent="0.4">
      <c r="A68" s="15">
        <f>A67+1</f>
        <v>2012</v>
      </c>
      <c r="B68" s="39" t="s">
        <v>14</v>
      </c>
      <c r="C68" s="14">
        <f>'Total WC'!C68-'XS WC'!C68-RetroRatedWC!C68</f>
        <v>449539.80174929398</v>
      </c>
      <c r="D68" s="14">
        <f>'Total WC'!D68-'XS WC'!D68-RetroRatedWC!D68</f>
        <v>445438.37234108173</v>
      </c>
      <c r="E68" s="14">
        <f>'Total WC'!E68-'XS WC'!E68-RetroRatedWC!E68</f>
        <v>449271.56954648811</v>
      </c>
      <c r="F68" s="14">
        <f>'Total WC'!F68-'XS WC'!F68-RetroRatedWC!F68</f>
        <v>441529.52443164011</v>
      </c>
      <c r="G68" s="14">
        <f>'Total WC'!G68-'XS WC'!G68-RetroRatedWC!G68</f>
        <v>442993.56558839441</v>
      </c>
      <c r="H68" s="14">
        <f>'Total WC'!H68-'XS WC'!H68-RetroRatedWC!H68</f>
        <v>445247.91422233853</v>
      </c>
      <c r="I68" s="14">
        <f>'Total WC'!I68-'XS WC'!I68-RetroRatedWC!I68</f>
        <v>440983.57928767253</v>
      </c>
      <c r="J68" s="14">
        <f>'Total WC'!J68-'XS WC'!J68-RetroRatedWC!J68</f>
        <v>439035.41276777623</v>
      </c>
      <c r="K68" s="14">
        <f>'Total WC'!K68-'XS WC'!K68-RetroRatedWC!K68</f>
        <v>439870.73742238508</v>
      </c>
      <c r="L68" s="14">
        <f>'Total WC'!L68-'XS WC'!L68-RetroRatedWC!L68</f>
        <v>835.32465460882008</v>
      </c>
      <c r="M68" s="14">
        <f>'Total WC'!M68-'XS WC'!M68-RetroRatedWC!M68</f>
        <v>-1112.8418652874602</v>
      </c>
    </row>
    <row r="69" spans="1:13" ht="15" thickBot="1" x14ac:dyDescent="0.4">
      <c r="A69" s="15">
        <f t="shared" ref="A69:A76" si="6">A68+1</f>
        <v>2013</v>
      </c>
      <c r="B69" s="39" t="s">
        <v>14</v>
      </c>
      <c r="C69" s="39" t="s">
        <v>14</v>
      </c>
      <c r="D69" s="14">
        <f>'Total WC'!D69-'XS WC'!D69-RetroRatedWC!D69</f>
        <v>483109.36536795541</v>
      </c>
      <c r="E69" s="14">
        <f>'Total WC'!E69-'XS WC'!E69-RetroRatedWC!E69</f>
        <v>481415.32760415081</v>
      </c>
      <c r="F69" s="14">
        <f>'Total WC'!F69-'XS WC'!F69-RetroRatedWC!F69</f>
        <v>473779.02913582092</v>
      </c>
      <c r="G69" s="14">
        <f>'Total WC'!G69-'XS WC'!G69-RetroRatedWC!G69</f>
        <v>465779.86246889544</v>
      </c>
      <c r="H69" s="14">
        <f>'Total WC'!H69-'XS WC'!H69-RetroRatedWC!H69</f>
        <v>466055.1549258657</v>
      </c>
      <c r="I69" s="14">
        <f>'Total WC'!I69-'XS WC'!I69-RetroRatedWC!I69</f>
        <v>458101.34433753969</v>
      </c>
      <c r="J69" s="14">
        <f>'Total WC'!J69-'XS WC'!J69-RetroRatedWC!J69</f>
        <v>456502.95132339787</v>
      </c>
      <c r="K69" s="14">
        <f>'Total WC'!K69-'XS WC'!K69-RetroRatedWC!K69</f>
        <v>455640.21966684988</v>
      </c>
      <c r="L69" s="14">
        <f>'Total WC'!L69-'XS WC'!L69-RetroRatedWC!L69</f>
        <v>-862.73165654800323</v>
      </c>
      <c r="M69" s="14">
        <f>'Total WC'!M69-'XS WC'!M69-RetroRatedWC!M69</f>
        <v>-2461.1246706898164</v>
      </c>
    </row>
    <row r="70" spans="1:13" ht="15" thickBot="1" x14ac:dyDescent="0.4">
      <c r="A70" s="15">
        <f t="shared" si="6"/>
        <v>2014</v>
      </c>
      <c r="B70" s="39" t="s">
        <v>14</v>
      </c>
      <c r="C70" s="39" t="s">
        <v>14</v>
      </c>
      <c r="D70" s="39" t="s">
        <v>14</v>
      </c>
      <c r="E70" s="14">
        <f>'Total WC'!E70-'XS WC'!E70-RetroRatedWC!E70</f>
        <v>564084.95961966435</v>
      </c>
      <c r="F70" s="14">
        <f>'Total WC'!F70-'XS WC'!F70-RetroRatedWC!F70</f>
        <v>560525.67192066018</v>
      </c>
      <c r="G70" s="14">
        <f>'Total WC'!G70-'XS WC'!G70-RetroRatedWC!G70</f>
        <v>553092.73098473577</v>
      </c>
      <c r="H70" s="14">
        <f>'Total WC'!H70-'XS WC'!H70-RetroRatedWC!H70</f>
        <v>541629.13591624785</v>
      </c>
      <c r="I70" s="14">
        <f>'Total WC'!I70-'XS WC'!I70-RetroRatedWC!I70</f>
        <v>530094.12932961667</v>
      </c>
      <c r="J70" s="14">
        <f>'Total WC'!J70-'XS WC'!J70-RetroRatedWC!J70</f>
        <v>516053.15937423898</v>
      </c>
      <c r="K70" s="14">
        <f>'Total WC'!K70-'XS WC'!K70-RetroRatedWC!K70</f>
        <v>511992.95998328004</v>
      </c>
      <c r="L70" s="14">
        <f>'Total WC'!L70-'XS WC'!L70-RetroRatedWC!L70</f>
        <v>-4060.1993909589</v>
      </c>
      <c r="M70" s="14">
        <f>'Total WC'!M70-'XS WC'!M70-RetroRatedWC!M70</f>
        <v>-18101.169346336563</v>
      </c>
    </row>
    <row r="71" spans="1:13" ht="15" thickBot="1" x14ac:dyDescent="0.4">
      <c r="A71" s="15">
        <f t="shared" si="6"/>
        <v>2015</v>
      </c>
      <c r="B71" s="39" t="s">
        <v>14</v>
      </c>
      <c r="C71" s="39" t="s">
        <v>14</v>
      </c>
      <c r="D71" s="39" t="s">
        <v>14</v>
      </c>
      <c r="E71" s="39" t="s">
        <v>14</v>
      </c>
      <c r="F71" s="14">
        <f>'Total WC'!F71-'XS WC'!F71-RetroRatedWC!F71</f>
        <v>633598.4137577978</v>
      </c>
      <c r="G71" s="14">
        <f>'Total WC'!G71-'XS WC'!G71-RetroRatedWC!G71</f>
        <v>607700.3354524899</v>
      </c>
      <c r="H71" s="14">
        <f>'Total WC'!H71-'XS WC'!H71-RetroRatedWC!H71</f>
        <v>565098.68296556699</v>
      </c>
      <c r="I71" s="14">
        <f>'Total WC'!I71-'XS WC'!I71-RetroRatedWC!I71</f>
        <v>547405.57678344881</v>
      </c>
      <c r="J71" s="14">
        <f>'Total WC'!J71-'XS WC'!J71-RetroRatedWC!J71</f>
        <v>526606.48225069593</v>
      </c>
      <c r="K71" s="14">
        <f>'Total WC'!K71-'XS WC'!K71-RetroRatedWC!K71</f>
        <v>520313.5051551832</v>
      </c>
      <c r="L71" s="14">
        <f>'Total WC'!L71-'XS WC'!L71-RetroRatedWC!L71</f>
        <v>-6292.9770955127678</v>
      </c>
      <c r="M71" s="14">
        <f>'Total WC'!M71-'XS WC'!M71-RetroRatedWC!M71</f>
        <v>-27092.071628265636</v>
      </c>
    </row>
    <row r="72" spans="1:13" ht="15" thickBot="1" x14ac:dyDescent="0.4">
      <c r="A72" s="15">
        <f t="shared" si="6"/>
        <v>2016</v>
      </c>
      <c r="B72" s="39" t="s">
        <v>14</v>
      </c>
      <c r="C72" s="39" t="s">
        <v>14</v>
      </c>
      <c r="D72" s="39" t="s">
        <v>14</v>
      </c>
      <c r="E72" s="39" t="s">
        <v>14</v>
      </c>
      <c r="F72" s="39" t="s">
        <v>14</v>
      </c>
      <c r="G72" s="14">
        <f>'Total WC'!G72-'XS WC'!G72-RetroRatedWC!G72</f>
        <v>616074.93332624086</v>
      </c>
      <c r="H72" s="14">
        <f>'Total WC'!H72-'XS WC'!H72-RetroRatedWC!H72</f>
        <v>612953.18818063219</v>
      </c>
      <c r="I72" s="14">
        <f>'Total WC'!I72-'XS WC'!I72-RetroRatedWC!I72</f>
        <v>586185.5399323802</v>
      </c>
      <c r="J72" s="14">
        <f>'Total WC'!J72-'XS WC'!J72-RetroRatedWC!J72</f>
        <v>548834.95694904635</v>
      </c>
      <c r="K72" s="14">
        <f>'Total WC'!K72-'XS WC'!K72-RetroRatedWC!K72</f>
        <v>535966.99160960899</v>
      </c>
      <c r="L72" s="14">
        <f>'Total WC'!L72-'XS WC'!L72-RetroRatedWC!L72</f>
        <v>-12867.965339437289</v>
      </c>
      <c r="M72" s="14">
        <f>'Total WC'!M72-'XS WC'!M72-RetroRatedWC!M72</f>
        <v>-50218.548322771123</v>
      </c>
    </row>
    <row r="73" spans="1:13" ht="15" thickBot="1" x14ac:dyDescent="0.4">
      <c r="A73" s="15">
        <f t="shared" si="6"/>
        <v>2017</v>
      </c>
      <c r="B73" s="39" t="s">
        <v>14</v>
      </c>
      <c r="C73" s="39" t="s">
        <v>14</v>
      </c>
      <c r="D73" s="39" t="s">
        <v>14</v>
      </c>
      <c r="E73" s="39" t="s">
        <v>14</v>
      </c>
      <c r="F73" s="39" t="s">
        <v>14</v>
      </c>
      <c r="G73" s="39" t="s">
        <v>14</v>
      </c>
      <c r="H73" s="14">
        <f>'Total WC'!H73-'XS WC'!H73-RetroRatedWC!H73</f>
        <v>664272.96425770409</v>
      </c>
      <c r="I73" s="14">
        <f>'Total WC'!I73-'XS WC'!I73-RetroRatedWC!I73</f>
        <v>630456.79571990704</v>
      </c>
      <c r="J73" s="14">
        <f>'Total WC'!J73-'XS WC'!J73-RetroRatedWC!J73</f>
        <v>576928.64958706149</v>
      </c>
      <c r="K73" s="14">
        <f>'Total WC'!K73-'XS WC'!K73-RetroRatedWC!K73</f>
        <v>556202.71713055554</v>
      </c>
      <c r="L73" s="14">
        <f>'Total WC'!L73-'XS WC'!L73-RetroRatedWC!L73</f>
        <v>-20725.93245650594</v>
      </c>
      <c r="M73" s="14">
        <f>'Total WC'!M73-'XS WC'!M73-RetroRatedWC!M73</f>
        <v>-74254.078589351469</v>
      </c>
    </row>
    <row r="74" spans="1:13" ht="15" thickBot="1" x14ac:dyDescent="0.4">
      <c r="A74" s="15">
        <f t="shared" si="6"/>
        <v>2018</v>
      </c>
      <c r="B74" s="39" t="s">
        <v>14</v>
      </c>
      <c r="C74" s="39" t="s">
        <v>14</v>
      </c>
      <c r="D74" s="39" t="s">
        <v>14</v>
      </c>
      <c r="E74" s="39" t="s">
        <v>14</v>
      </c>
      <c r="F74" s="39" t="s">
        <v>14</v>
      </c>
      <c r="G74" s="39" t="s">
        <v>14</v>
      </c>
      <c r="H74" s="39" t="s">
        <v>14</v>
      </c>
      <c r="I74" s="14">
        <f>'Total WC'!I74-'XS WC'!I74-RetroRatedWC!I74</f>
        <v>670219.02280074416</v>
      </c>
      <c r="J74" s="14">
        <f>'Total WC'!J74-'XS WC'!J74-RetroRatedWC!J74</f>
        <v>608875.79867144744</v>
      </c>
      <c r="K74" s="14">
        <f>'Total WC'!K74-'XS WC'!K74-RetroRatedWC!K74</f>
        <v>593430.06418672111</v>
      </c>
      <c r="L74" s="14">
        <f>'Total WC'!L74-'XS WC'!L74-RetroRatedWC!L74</f>
        <v>-15445.734484726358</v>
      </c>
      <c r="M74" s="14">
        <f>'Total WC'!M74-'XS WC'!M74-RetroRatedWC!M74</f>
        <v>-76788.958614023053</v>
      </c>
    </row>
    <row r="75" spans="1:13" ht="15" thickBot="1" x14ac:dyDescent="0.4">
      <c r="A75" s="15">
        <f t="shared" si="6"/>
        <v>2019</v>
      </c>
      <c r="B75" s="39" t="s">
        <v>14</v>
      </c>
      <c r="C75" s="39" t="s">
        <v>14</v>
      </c>
      <c r="D75" s="39" t="s">
        <v>14</v>
      </c>
      <c r="E75" s="39" t="s">
        <v>14</v>
      </c>
      <c r="F75" s="39" t="s">
        <v>14</v>
      </c>
      <c r="G75" s="39" t="s">
        <v>14</v>
      </c>
      <c r="H75" s="39" t="s">
        <v>14</v>
      </c>
      <c r="I75" s="39" t="s">
        <v>14</v>
      </c>
      <c r="J75" s="14">
        <f>'Total WC'!J75-'XS WC'!J75-RetroRatedWC!J75</f>
        <v>664655.49851416692</v>
      </c>
      <c r="K75" s="14">
        <f>'Total WC'!K75-'XS WC'!K75-RetroRatedWC!K75</f>
        <v>599819.55375522666</v>
      </c>
      <c r="L75" s="14">
        <f>'Total WC'!L75-'XS WC'!L75-RetroRatedWC!L75</f>
        <v>-64835.944758940168</v>
      </c>
      <c r="M75" s="39" t="s">
        <v>14</v>
      </c>
    </row>
    <row r="76" spans="1:13" ht="15" thickBot="1" x14ac:dyDescent="0.4">
      <c r="A76" s="15">
        <f t="shared" si="6"/>
        <v>2020</v>
      </c>
      <c r="B76" s="39" t="s">
        <v>14</v>
      </c>
      <c r="C76" s="39" t="s">
        <v>14</v>
      </c>
      <c r="D76" s="39" t="s">
        <v>14</v>
      </c>
      <c r="E76" s="39" t="s">
        <v>14</v>
      </c>
      <c r="F76" s="39" t="s">
        <v>14</v>
      </c>
      <c r="G76" s="39" t="s">
        <v>14</v>
      </c>
      <c r="H76" s="39" t="s">
        <v>14</v>
      </c>
      <c r="I76" s="39" t="s">
        <v>14</v>
      </c>
      <c r="J76" s="39" t="s">
        <v>14</v>
      </c>
      <c r="K76" s="14">
        <f>'Total WC'!K76-'XS WC'!K76-RetroRatedWC!K76</f>
        <v>609478.93427592551</v>
      </c>
      <c r="L76" s="39" t="s">
        <v>14</v>
      </c>
      <c r="M76" s="39" t="s">
        <v>14</v>
      </c>
    </row>
    <row r="77" spans="1:13" x14ac:dyDescent="0.35">
      <c r="A77" s="40"/>
      <c r="B77" s="41"/>
      <c r="C77" s="41"/>
      <c r="D77" s="41"/>
      <c r="E77" s="41"/>
      <c r="F77" s="41"/>
      <c r="G77" s="41"/>
      <c r="H77" s="41"/>
      <c r="I77" s="41"/>
      <c r="J77" s="41"/>
      <c r="K77" s="40" t="s">
        <v>13</v>
      </c>
      <c r="L77" s="14">
        <f>'Total WC'!L77-'XS WC'!L77-RetroRatedWC!L77</f>
        <v>-115586.05115851443</v>
      </c>
      <c r="M77" s="14">
        <f>'Total WC'!M77-'XS WC'!M77-RetroRatedWC!M77</f>
        <v>-239143.20745168993</v>
      </c>
    </row>
    <row r="78" spans="1:13" x14ac:dyDescent="0.35">
      <c r="A78" s="40"/>
      <c r="B78" s="41"/>
      <c r="C78" s="41"/>
      <c r="D78" s="41"/>
      <c r="E78" s="41"/>
      <c r="F78" s="41"/>
      <c r="G78" s="41"/>
      <c r="H78" s="41"/>
      <c r="I78" s="41"/>
      <c r="J78" s="41"/>
      <c r="K78" s="41"/>
      <c r="L78" s="41"/>
      <c r="M78" s="41"/>
    </row>
    <row r="79" spans="1:13" x14ac:dyDescent="0.35">
      <c r="A79" s="88"/>
      <c r="B79" s="88"/>
      <c r="C79" s="88"/>
      <c r="D79" s="88"/>
      <c r="E79" s="88"/>
      <c r="F79" s="88"/>
      <c r="G79" s="88"/>
      <c r="H79" s="88"/>
      <c r="I79" s="88"/>
      <c r="J79" s="88"/>
      <c r="K79" s="88"/>
      <c r="L79" s="88"/>
      <c r="M79" s="88"/>
    </row>
    <row r="80" spans="1:13" ht="15" thickBot="1" x14ac:dyDescent="0.4">
      <c r="A80" s="87" t="s">
        <v>38</v>
      </c>
      <c r="B80" s="87"/>
      <c r="C80" s="87"/>
      <c r="D80" s="87"/>
      <c r="E80" s="87"/>
      <c r="F80" s="87"/>
      <c r="G80" s="87"/>
      <c r="H80" s="87"/>
      <c r="I80" s="87"/>
      <c r="J80" s="87"/>
      <c r="K80" s="87"/>
      <c r="L80" s="87"/>
      <c r="M80" s="87"/>
    </row>
    <row r="81" spans="1:13" ht="15" thickBot="1" x14ac:dyDescent="0.4">
      <c r="A81" s="35"/>
      <c r="B81" s="82" t="s">
        <v>39</v>
      </c>
      <c r="C81" s="83"/>
      <c r="D81" s="83"/>
      <c r="E81" s="83"/>
      <c r="F81" s="83"/>
      <c r="G81" s="83"/>
      <c r="H81" s="83"/>
      <c r="I81" s="83"/>
      <c r="J81" s="83"/>
      <c r="K81" s="84"/>
      <c r="L81" s="24">
        <v>11</v>
      </c>
      <c r="M81" s="24">
        <v>12</v>
      </c>
    </row>
    <row r="82" spans="1:13" x14ac:dyDescent="0.35">
      <c r="A82" s="36"/>
      <c r="B82" s="24">
        <v>1</v>
      </c>
      <c r="C82" s="24">
        <v>2</v>
      </c>
      <c r="D82" s="24">
        <v>3</v>
      </c>
      <c r="E82" s="24">
        <v>4</v>
      </c>
      <c r="F82" s="24">
        <v>5</v>
      </c>
      <c r="G82" s="24">
        <v>6</v>
      </c>
      <c r="H82" s="24">
        <v>7</v>
      </c>
      <c r="I82" s="24">
        <v>8</v>
      </c>
      <c r="J82" s="24">
        <v>9</v>
      </c>
      <c r="K82" s="24">
        <v>10</v>
      </c>
      <c r="L82" s="26"/>
      <c r="M82" s="26"/>
    </row>
    <row r="83" spans="1:13" ht="64" thickBot="1" x14ac:dyDescent="0.4">
      <c r="A83" s="37" t="s">
        <v>40</v>
      </c>
      <c r="B83" s="28">
        <f>A85</f>
        <v>2011</v>
      </c>
      <c r="C83" s="28">
        <f>B83+1</f>
        <v>2012</v>
      </c>
      <c r="D83" s="28">
        <f t="shared" ref="D83:K83" si="7">C83+1</f>
        <v>2013</v>
      </c>
      <c r="E83" s="28">
        <f t="shared" si="7"/>
        <v>2014</v>
      </c>
      <c r="F83" s="28">
        <f t="shared" si="7"/>
        <v>2015</v>
      </c>
      <c r="G83" s="28">
        <f t="shared" si="7"/>
        <v>2016</v>
      </c>
      <c r="H83" s="28">
        <f t="shared" si="7"/>
        <v>2017</v>
      </c>
      <c r="I83" s="28">
        <f t="shared" si="7"/>
        <v>2018</v>
      </c>
      <c r="J83" s="28">
        <f t="shared" si="7"/>
        <v>2019</v>
      </c>
      <c r="K83" s="28">
        <f t="shared" si="7"/>
        <v>2020</v>
      </c>
      <c r="L83" s="28" t="s">
        <v>65</v>
      </c>
      <c r="M83" s="28" t="s">
        <v>66</v>
      </c>
    </row>
    <row r="84" spans="1:13" ht="15" thickBot="1" x14ac:dyDescent="0.4">
      <c r="A84" s="12" t="s">
        <v>12</v>
      </c>
      <c r="B84" s="14" t="e">
        <f>'Total WC'!B84-'XS WC'!B84-RetroRatedWC!B84</f>
        <v>#VALUE!</v>
      </c>
      <c r="C84" s="14">
        <f>'Total WC'!C84-'XS WC'!C84-RetroRatedWC!C84</f>
        <v>160842.83527999997</v>
      </c>
      <c r="D84" s="14">
        <f>'Total WC'!D84-'XS WC'!D84-RetroRatedWC!D84</f>
        <v>251055.32880999995</v>
      </c>
      <c r="E84" s="14">
        <f>'Total WC'!E84-'XS WC'!E84-RetroRatedWC!E84</f>
        <v>314501.40602000011</v>
      </c>
      <c r="F84" s="14">
        <f>'Total WC'!F84-'XS WC'!F84-RetroRatedWC!F84</f>
        <v>361687.47657000006</v>
      </c>
      <c r="G84" s="14">
        <f>'Total WC'!G84-'XS WC'!G84-RetroRatedWC!G84</f>
        <v>401941.74553999992</v>
      </c>
      <c r="H84" s="14">
        <f>'Total WC'!H84-'XS WC'!H84-RetroRatedWC!H84</f>
        <v>430851.4594900001</v>
      </c>
      <c r="I84" s="14">
        <f>'Total WC'!I84-'XS WC'!I84-RetroRatedWC!I84</f>
        <v>446428.3176500001</v>
      </c>
      <c r="J84" s="14">
        <f>'Total WC'!J84-'XS WC'!J84-RetroRatedWC!J84</f>
        <v>462861.38366000011</v>
      </c>
      <c r="K84" s="14">
        <f>'Total WC'!K84-'XS WC'!K84-RetroRatedWC!K84</f>
        <v>476812.23925999994</v>
      </c>
      <c r="L84" s="39"/>
      <c r="M84" s="39"/>
    </row>
    <row r="85" spans="1:13" ht="15" thickBot="1" x14ac:dyDescent="0.4">
      <c r="A85" s="15">
        <f>$A$10</f>
        <v>2011</v>
      </c>
      <c r="B85" s="14">
        <f>'Total WC'!B85-'XS WC'!B85-RetroRatedWC!B85</f>
        <v>91086.624690000011</v>
      </c>
      <c r="C85" s="14">
        <f>'Total WC'!C85-'XS WC'!C85-RetroRatedWC!C85</f>
        <v>214147.20482999997</v>
      </c>
      <c r="D85" s="14">
        <f>'Total WC'!D85-'XS WC'!D85-RetroRatedWC!D85</f>
        <v>279941.15594999993</v>
      </c>
      <c r="E85" s="14">
        <f>'Total WC'!E85-'XS WC'!E85-RetroRatedWC!E85</f>
        <v>321655.34898000007</v>
      </c>
      <c r="F85" s="14">
        <f>'Total WC'!F85-'XS WC'!F85-RetroRatedWC!F85</f>
        <v>347608.58733999997</v>
      </c>
      <c r="G85" s="14">
        <f>'Total WC'!G85-'XS WC'!G85-RetroRatedWC!G85</f>
        <v>365473.59137999994</v>
      </c>
      <c r="H85" s="14">
        <f>'Total WC'!H85-'XS WC'!H85-RetroRatedWC!H85</f>
        <v>374919.80547000002</v>
      </c>
      <c r="I85" s="14">
        <f>'Total WC'!I85-'XS WC'!I85-RetroRatedWC!I85</f>
        <v>380224.59705000004</v>
      </c>
      <c r="J85" s="14">
        <f>'Total WC'!J85-'XS WC'!J85-RetroRatedWC!J85</f>
        <v>385996.75630999991</v>
      </c>
      <c r="K85" s="14">
        <f>'Total WC'!K85-'XS WC'!K85-RetroRatedWC!K85</f>
        <v>390591.24047000002</v>
      </c>
      <c r="L85" s="39"/>
      <c r="M85" s="39"/>
    </row>
    <row r="86" spans="1:13" ht="15" thickBot="1" x14ac:dyDescent="0.4">
      <c r="A86" s="15">
        <f>A85+1</f>
        <v>2012</v>
      </c>
      <c r="B86" s="39" t="s">
        <v>14</v>
      </c>
      <c r="C86" s="14">
        <f>'Total WC'!C86-'XS WC'!C86-RetroRatedWC!C86</f>
        <v>91861.651610000015</v>
      </c>
      <c r="D86" s="14">
        <f>'Total WC'!D86-'XS WC'!D86-RetroRatedWC!D86</f>
        <v>222576.70555999997</v>
      </c>
      <c r="E86" s="14">
        <f>'Total WC'!E86-'XS WC'!E86-RetroRatedWC!E86</f>
        <v>301137.82651000004</v>
      </c>
      <c r="F86" s="14">
        <f>'Total WC'!F86-'XS WC'!F86-RetroRatedWC!F86</f>
        <v>343117.74072000006</v>
      </c>
      <c r="G86" s="14">
        <f>'Total WC'!G86-'XS WC'!G86-RetroRatedWC!G86</f>
        <v>370436.48064999992</v>
      </c>
      <c r="H86" s="14">
        <f>'Total WC'!H86-'XS WC'!H86-RetroRatedWC!H86</f>
        <v>382981.28766999999</v>
      </c>
      <c r="I86" s="14">
        <f>'Total WC'!I86-'XS WC'!I86-RetroRatedWC!I86</f>
        <v>394197.48992000002</v>
      </c>
      <c r="J86" s="14">
        <f>'Total WC'!J86-'XS WC'!J86-RetroRatedWC!J86</f>
        <v>399436.51078000007</v>
      </c>
      <c r="K86" s="14">
        <f>'Total WC'!K86-'XS WC'!K86-RetroRatedWC!K86</f>
        <v>404687.46889000002</v>
      </c>
      <c r="L86" s="39"/>
      <c r="M86" s="39"/>
    </row>
    <row r="87" spans="1:13" ht="15" thickBot="1" x14ac:dyDescent="0.4">
      <c r="A87" s="15">
        <f t="shared" ref="A87:A94" si="8">A86+1</f>
        <v>2013</v>
      </c>
      <c r="B87" s="39" t="s">
        <v>14</v>
      </c>
      <c r="C87" s="39" t="s">
        <v>14</v>
      </c>
      <c r="D87" s="14">
        <f>'Total WC'!D87-'XS WC'!D87-RetroRatedWC!D87</f>
        <v>90882.112560000038</v>
      </c>
      <c r="E87" s="14">
        <f>'Total WC'!E87-'XS WC'!E87-RetroRatedWC!E87</f>
        <v>229764.75511999993</v>
      </c>
      <c r="F87" s="14">
        <f>'Total WC'!F87-'XS WC'!F87-RetroRatedWC!F87</f>
        <v>307717.51614999998</v>
      </c>
      <c r="G87" s="14">
        <f>'Total WC'!G87-'XS WC'!G87-RetroRatedWC!G87</f>
        <v>353235.21421999991</v>
      </c>
      <c r="H87" s="14">
        <f>'Total WC'!H87-'XS WC'!H87-RetroRatedWC!H87</f>
        <v>380443.09380000003</v>
      </c>
      <c r="I87" s="14">
        <f>'Total WC'!I87-'XS WC'!I87-RetroRatedWC!I87</f>
        <v>394808.54989999993</v>
      </c>
      <c r="J87" s="14">
        <f>'Total WC'!J87-'XS WC'!J87-RetroRatedWC!J87</f>
        <v>404398.6351999999</v>
      </c>
      <c r="K87" s="14">
        <f>'Total WC'!K87-'XS WC'!K87-RetroRatedWC!K87</f>
        <v>412646.86831999995</v>
      </c>
      <c r="L87" s="39"/>
      <c r="M87" s="39"/>
    </row>
    <row r="88" spans="1:13" ht="15" thickBot="1" x14ac:dyDescent="0.4">
      <c r="A88" s="15">
        <f t="shared" si="8"/>
        <v>2014</v>
      </c>
      <c r="B88" s="39" t="s">
        <v>14</v>
      </c>
      <c r="C88" s="39" t="s">
        <v>14</v>
      </c>
      <c r="D88" s="39" t="s">
        <v>14</v>
      </c>
      <c r="E88" s="14">
        <f>'Total WC'!E88-'XS WC'!E88-RetroRatedWC!E88</f>
        <v>115736.64192999998</v>
      </c>
      <c r="F88" s="14">
        <f>'Total WC'!F88-'XS WC'!F88-RetroRatedWC!F88</f>
        <v>268738.45253000001</v>
      </c>
      <c r="G88" s="14">
        <f>'Total WC'!G88-'XS WC'!G88-RetroRatedWC!G88</f>
        <v>356716.11162999994</v>
      </c>
      <c r="H88" s="14">
        <f>'Total WC'!H88-'XS WC'!H88-RetroRatedWC!H88</f>
        <v>409920.99021999992</v>
      </c>
      <c r="I88" s="14">
        <f>'Total WC'!I88-'XS WC'!I88-RetroRatedWC!I88</f>
        <v>436910.46818000003</v>
      </c>
      <c r="J88" s="14">
        <f>'Total WC'!J88-'XS WC'!J88-RetroRatedWC!J88</f>
        <v>450512.91240000003</v>
      </c>
      <c r="K88" s="14">
        <f>'Total WC'!K88-'XS WC'!K88-RetroRatedWC!K88</f>
        <v>458395.10696</v>
      </c>
      <c r="L88" s="39"/>
      <c r="M88" s="39"/>
    </row>
    <row r="89" spans="1:13" ht="15" thickBot="1" x14ac:dyDescent="0.4">
      <c r="A89" s="15">
        <f t="shared" si="8"/>
        <v>2015</v>
      </c>
      <c r="B89" s="39" t="s">
        <v>14</v>
      </c>
      <c r="C89" s="39" t="s">
        <v>14</v>
      </c>
      <c r="D89" s="39" t="s">
        <v>14</v>
      </c>
      <c r="E89" s="39" t="s">
        <v>14</v>
      </c>
      <c r="F89" s="14">
        <f>'Total WC'!F89-'XS WC'!F89-RetroRatedWC!F89</f>
        <v>105615.55851999996</v>
      </c>
      <c r="G89" s="14">
        <f>'Total WC'!G89-'XS WC'!G89-RetroRatedWC!G89</f>
        <v>268918.10475999996</v>
      </c>
      <c r="H89" s="14">
        <f>'Total WC'!H89-'XS WC'!H89-RetroRatedWC!H89</f>
        <v>358697.95969000011</v>
      </c>
      <c r="I89" s="14">
        <f>'Total WC'!I89-'XS WC'!I89-RetroRatedWC!I89</f>
        <v>406940.12343000004</v>
      </c>
      <c r="J89" s="14">
        <f>'Total WC'!J89-'XS WC'!J89-RetroRatedWC!J89</f>
        <v>435748.29442999989</v>
      </c>
      <c r="K89" s="14">
        <f>'Total WC'!K89-'XS WC'!K89-RetroRatedWC!K89</f>
        <v>451076.25336000009</v>
      </c>
      <c r="L89" s="39"/>
      <c r="M89" s="39"/>
    </row>
    <row r="90" spans="1:13" ht="15" thickBot="1" x14ac:dyDescent="0.4">
      <c r="A90" s="15">
        <f t="shared" si="8"/>
        <v>2016</v>
      </c>
      <c r="B90" s="39" t="s">
        <v>14</v>
      </c>
      <c r="C90" s="39" t="s">
        <v>14</v>
      </c>
      <c r="D90" s="39" t="s">
        <v>14</v>
      </c>
      <c r="E90" s="39" t="s">
        <v>14</v>
      </c>
      <c r="F90" s="39" t="s">
        <v>14</v>
      </c>
      <c r="G90" s="14">
        <f>'Total WC'!G90-'XS WC'!G90-RetroRatedWC!G90</f>
        <v>108624.88012999999</v>
      </c>
      <c r="H90" s="14">
        <f>'Total WC'!H90-'XS WC'!H90-RetroRatedWC!H90</f>
        <v>283100.35476000007</v>
      </c>
      <c r="I90" s="14">
        <f>'Total WC'!I90-'XS WC'!I90-RetroRatedWC!I90</f>
        <v>377739.35288999998</v>
      </c>
      <c r="J90" s="14">
        <f>'Total WC'!J90-'XS WC'!J90-RetroRatedWC!J90</f>
        <v>426670.08742</v>
      </c>
      <c r="K90" s="14">
        <f>'Total WC'!K90-'XS WC'!K90-RetroRatedWC!K90</f>
        <v>454221.45448999992</v>
      </c>
      <c r="L90" s="39"/>
      <c r="M90" s="39"/>
    </row>
    <row r="91" spans="1:13" ht="15" thickBot="1" x14ac:dyDescent="0.4">
      <c r="A91" s="15">
        <f t="shared" si="8"/>
        <v>2017</v>
      </c>
      <c r="B91" s="39" t="s">
        <v>14</v>
      </c>
      <c r="C91" s="39" t="s">
        <v>14</v>
      </c>
      <c r="D91" s="39" t="s">
        <v>14</v>
      </c>
      <c r="E91" s="39" t="s">
        <v>14</v>
      </c>
      <c r="F91" s="39" t="s">
        <v>14</v>
      </c>
      <c r="G91" s="39" t="s">
        <v>14</v>
      </c>
      <c r="H91" s="14">
        <f>'Total WC'!H91-'XS WC'!H91-RetroRatedWC!H91</f>
        <v>116029.24297000005</v>
      </c>
      <c r="I91" s="14">
        <f>'Total WC'!I91-'XS WC'!I91-RetroRatedWC!I91</f>
        <v>296938.97849000007</v>
      </c>
      <c r="J91" s="14">
        <f>'Total WC'!J91-'XS WC'!J91-RetroRatedWC!J91</f>
        <v>393230.78005</v>
      </c>
      <c r="K91" s="14">
        <f>'Total WC'!K91-'XS WC'!K91-RetroRatedWC!K91</f>
        <v>443284.34482000006</v>
      </c>
      <c r="L91" s="39"/>
      <c r="M91" s="39"/>
    </row>
    <row r="92" spans="1:13" ht="15" thickBot="1" x14ac:dyDescent="0.4">
      <c r="A92" s="15">
        <f t="shared" si="8"/>
        <v>2018</v>
      </c>
      <c r="B92" s="39" t="s">
        <v>14</v>
      </c>
      <c r="C92" s="39" t="s">
        <v>14</v>
      </c>
      <c r="D92" s="39" t="s">
        <v>14</v>
      </c>
      <c r="E92" s="39" t="s">
        <v>14</v>
      </c>
      <c r="F92" s="39" t="s">
        <v>14</v>
      </c>
      <c r="G92" s="39" t="s">
        <v>14</v>
      </c>
      <c r="H92" s="39" t="s">
        <v>14</v>
      </c>
      <c r="I92" s="14">
        <f>'Total WC'!I92-'XS WC'!I92-RetroRatedWC!I92</f>
        <v>129550.84022999999</v>
      </c>
      <c r="J92" s="14">
        <f>'Total WC'!J92-'XS WC'!J92-RetroRatedWC!J92</f>
        <v>327260.89809999987</v>
      </c>
      <c r="K92" s="14">
        <f>'Total WC'!K92-'XS WC'!K92-RetroRatedWC!K92</f>
        <v>426256.71666000003</v>
      </c>
      <c r="L92" s="39"/>
      <c r="M92" s="39"/>
    </row>
    <row r="93" spans="1:13" ht="15" thickBot="1" x14ac:dyDescent="0.4">
      <c r="A93" s="15">
        <f t="shared" si="8"/>
        <v>2019</v>
      </c>
      <c r="B93" s="39" t="s">
        <v>14</v>
      </c>
      <c r="C93" s="39" t="s">
        <v>14</v>
      </c>
      <c r="D93" s="39" t="s">
        <v>14</v>
      </c>
      <c r="E93" s="39" t="s">
        <v>14</v>
      </c>
      <c r="F93" s="39" t="s">
        <v>14</v>
      </c>
      <c r="G93" s="39" t="s">
        <v>14</v>
      </c>
      <c r="H93" s="39" t="s">
        <v>14</v>
      </c>
      <c r="I93" s="39" t="s">
        <v>14</v>
      </c>
      <c r="J93" s="14">
        <f>'Total WC'!J93-'XS WC'!J93-RetroRatedWC!J93</f>
        <v>144964.41310000001</v>
      </c>
      <c r="K93" s="14">
        <f>'Total WC'!K93-'XS WC'!K93-RetroRatedWC!K93</f>
        <v>328965.02519000001</v>
      </c>
      <c r="L93" s="39"/>
      <c r="M93" s="39"/>
    </row>
    <row r="94" spans="1:13" ht="15" thickBot="1" x14ac:dyDescent="0.4">
      <c r="A94" s="15">
        <f t="shared" si="8"/>
        <v>2020</v>
      </c>
      <c r="B94" s="39" t="s">
        <v>14</v>
      </c>
      <c r="C94" s="39" t="s">
        <v>14</v>
      </c>
      <c r="D94" s="39" t="s">
        <v>14</v>
      </c>
      <c r="E94" s="39" t="s">
        <v>14</v>
      </c>
      <c r="F94" s="39" t="s">
        <v>14</v>
      </c>
      <c r="G94" s="39" t="s">
        <v>14</v>
      </c>
      <c r="H94" s="39" t="s">
        <v>14</v>
      </c>
      <c r="I94" s="39" t="s">
        <v>14</v>
      </c>
      <c r="J94" s="39" t="s">
        <v>14</v>
      </c>
      <c r="K94" s="14">
        <f>'Total WC'!K94-'XS WC'!K94-RetroRatedWC!K94</f>
        <v>137354.47801999998</v>
      </c>
      <c r="L94" s="39" t="s">
        <v>14</v>
      </c>
      <c r="M94" s="39" t="s">
        <v>14</v>
      </c>
    </row>
    <row r="95" spans="1:13" x14ac:dyDescent="0.35">
      <c r="A95" s="40"/>
      <c r="B95" s="41"/>
      <c r="C95" s="41"/>
      <c r="D95" s="41"/>
      <c r="E95" s="41"/>
      <c r="F95" s="41"/>
      <c r="G95" s="41"/>
      <c r="H95" s="41"/>
      <c r="I95" s="41"/>
      <c r="J95" s="41"/>
      <c r="K95" s="41"/>
      <c r="L95" s="40"/>
      <c r="M95" s="40"/>
    </row>
    <row r="96" spans="1:13" x14ac:dyDescent="0.35">
      <c r="A96" s="88"/>
      <c r="B96" s="88"/>
      <c r="C96" s="88"/>
      <c r="D96" s="88"/>
      <c r="E96" s="88"/>
      <c r="F96" s="88"/>
      <c r="G96" s="88"/>
      <c r="H96" s="88"/>
      <c r="I96" s="88"/>
      <c r="J96" s="88"/>
      <c r="K96" s="88"/>
      <c r="L96" s="88"/>
      <c r="M96" s="88"/>
    </row>
    <row r="97" spans="1:13" ht="15" thickBot="1" x14ac:dyDescent="0.4">
      <c r="A97" s="87" t="s">
        <v>41</v>
      </c>
      <c r="B97" s="87"/>
      <c r="C97" s="87"/>
      <c r="D97" s="87"/>
      <c r="E97" s="87"/>
      <c r="F97" s="87"/>
      <c r="G97" s="87"/>
      <c r="H97" s="87"/>
      <c r="I97" s="87"/>
      <c r="J97" s="87"/>
      <c r="K97" s="87"/>
      <c r="L97" s="19"/>
      <c r="M97" s="19"/>
    </row>
    <row r="98" spans="1:13" ht="15" thickBot="1" x14ac:dyDescent="0.4">
      <c r="A98" s="35"/>
      <c r="B98" s="79" t="s">
        <v>42</v>
      </c>
      <c r="C98" s="80"/>
      <c r="D98" s="80"/>
      <c r="E98" s="80"/>
      <c r="F98" s="80"/>
      <c r="G98" s="80"/>
      <c r="H98" s="80"/>
      <c r="I98" s="80"/>
      <c r="J98" s="80"/>
      <c r="K98" s="81"/>
      <c r="L98" s="19"/>
      <c r="M98" s="19"/>
    </row>
    <row r="99" spans="1:13" x14ac:dyDescent="0.35">
      <c r="A99" s="36"/>
      <c r="B99" s="24">
        <v>1</v>
      </c>
      <c r="C99" s="24">
        <v>2</v>
      </c>
      <c r="D99" s="24">
        <v>3</v>
      </c>
      <c r="E99" s="24">
        <v>4</v>
      </c>
      <c r="F99" s="24">
        <v>5</v>
      </c>
      <c r="G99" s="24">
        <v>6</v>
      </c>
      <c r="H99" s="24">
        <v>7</v>
      </c>
      <c r="I99" s="24">
        <v>8</v>
      </c>
      <c r="J99" s="24">
        <v>9</v>
      </c>
      <c r="K99" s="24">
        <v>10</v>
      </c>
      <c r="L99" s="19"/>
      <c r="M99" s="19"/>
    </row>
    <row r="100" spans="1:13" ht="50.5" thickBot="1" x14ac:dyDescent="0.4">
      <c r="A100" s="37" t="s">
        <v>40</v>
      </c>
      <c r="B100" s="28">
        <f>A102</f>
        <v>2011</v>
      </c>
      <c r="C100" s="28">
        <f>B100+1</f>
        <v>2012</v>
      </c>
      <c r="D100" s="28">
        <f t="shared" ref="D100:K100" si="9">C100+1</f>
        <v>2013</v>
      </c>
      <c r="E100" s="28">
        <f t="shared" si="9"/>
        <v>2014</v>
      </c>
      <c r="F100" s="28">
        <f t="shared" si="9"/>
        <v>2015</v>
      </c>
      <c r="G100" s="28">
        <f t="shared" si="9"/>
        <v>2016</v>
      </c>
      <c r="H100" s="28">
        <f t="shared" si="9"/>
        <v>2017</v>
      </c>
      <c r="I100" s="28">
        <f t="shared" si="9"/>
        <v>2018</v>
      </c>
      <c r="J100" s="28">
        <f t="shared" si="9"/>
        <v>2019</v>
      </c>
      <c r="K100" s="28">
        <f t="shared" si="9"/>
        <v>2020</v>
      </c>
      <c r="L100" s="19"/>
      <c r="M100" s="19"/>
    </row>
    <row r="101" spans="1:13" x14ac:dyDescent="0.35">
      <c r="A101" s="12" t="s">
        <v>12</v>
      </c>
      <c r="B101" s="14">
        <f>'Total WC'!B101-'XS WC'!B101-RetroRatedWC!B101</f>
        <v>255593.386044821</v>
      </c>
      <c r="C101" s="14">
        <f>'Total WC'!C101-'XS WC'!C101-RetroRatedWC!C101</f>
        <v>188932.75034818996</v>
      </c>
      <c r="D101" s="14">
        <f>'Total WC'!D101-'XS WC'!D101-RetroRatedWC!D101</f>
        <v>144622.5258685876</v>
      </c>
      <c r="E101" s="14">
        <f>'Total WC'!E101-'XS WC'!E101-RetroRatedWC!E101</f>
        <v>111464.44349739168</v>
      </c>
      <c r="F101" s="14">
        <f>'Total WC'!F101-'XS WC'!F101-RetroRatedWC!F101</f>
        <v>90633.78650114029</v>
      </c>
      <c r="G101" s="14">
        <f>'Total WC'!G101-'XS WC'!G101-RetroRatedWC!G101</f>
        <v>75195.764583704484</v>
      </c>
      <c r="H101" s="14">
        <f>'Total WC'!H101-'XS WC'!H101-RetroRatedWC!H101</f>
        <v>76095.257538756923</v>
      </c>
      <c r="I101" s="14">
        <f>'Total WC'!I101-'XS WC'!I101-RetroRatedWC!I101</f>
        <v>63144.859543343962</v>
      </c>
      <c r="J101" s="14">
        <f>'Total WC'!J101-'XS WC'!J101-RetroRatedWC!J101</f>
        <v>63058.921762206795</v>
      </c>
      <c r="K101" s="14">
        <f>'Total WC'!K101-'XS WC'!K101-RetroRatedWC!K101</f>
        <v>57024.926036014585</v>
      </c>
      <c r="L101" s="19"/>
      <c r="M101" s="19"/>
    </row>
    <row r="102" spans="1:13" x14ac:dyDescent="0.35">
      <c r="A102" s="15">
        <f>$A$10</f>
        <v>2011</v>
      </c>
      <c r="B102" s="14">
        <f>'Total WC'!B102-'XS WC'!B102-RetroRatedWC!B102</f>
        <v>195715.17169517904</v>
      </c>
      <c r="C102" s="14">
        <f>'Total WC'!C102-'XS WC'!C102-RetroRatedWC!C102</f>
        <v>85864.021182516182</v>
      </c>
      <c r="D102" s="14">
        <f>'Total WC'!D102-'XS WC'!D102-RetroRatedWC!D102</f>
        <v>47918.804010000051</v>
      </c>
      <c r="E102" s="14">
        <f>'Total WC'!E102-'XS WC'!E102-RetroRatedWC!E102</f>
        <v>36977.188210374137</v>
      </c>
      <c r="F102" s="14">
        <f>'Total WC'!F102-'XS WC'!F102-RetroRatedWC!F102</f>
        <v>29124.409348807705</v>
      </c>
      <c r="G102" s="14">
        <f>'Total WC'!G102-'XS WC'!G102-RetroRatedWC!G102</f>
        <v>21927.63245764653</v>
      </c>
      <c r="H102" s="14">
        <f>'Total WC'!H102-'XS WC'!H102-RetroRatedWC!H102</f>
        <v>18345.904562699827</v>
      </c>
      <c r="I102" s="14">
        <f>'Total WC'!I102-'XS WC'!I102-RetroRatedWC!I102</f>
        <v>14518.297779416293</v>
      </c>
      <c r="J102" s="14">
        <f>'Total WC'!J102-'XS WC'!J102-RetroRatedWC!J102</f>
        <v>14476.172886082453</v>
      </c>
      <c r="K102" s="14">
        <f>'Total WC'!K102-'XS WC'!K102-RetroRatedWC!K102</f>
        <v>12669.214201780762</v>
      </c>
      <c r="L102" s="19"/>
      <c r="M102" s="19"/>
    </row>
    <row r="103" spans="1:13" ht="15" thickBot="1" x14ac:dyDescent="0.4">
      <c r="A103" s="15">
        <f>A102+1</f>
        <v>2012</v>
      </c>
      <c r="B103" s="39" t="s">
        <v>14</v>
      </c>
      <c r="C103" s="14">
        <f>'Total WC'!C103-'XS WC'!C103-RetroRatedWC!C103</f>
        <v>207663.78535929386</v>
      </c>
      <c r="D103" s="14">
        <f>'Total WC'!D103-'XS WC'!D103-RetroRatedWC!D103</f>
        <v>104901.57280108175</v>
      </c>
      <c r="E103" s="14">
        <f>'Total WC'!E103-'XS WC'!E103-RetroRatedWC!E103</f>
        <v>57646.763926488049</v>
      </c>
      <c r="F103" s="14">
        <f>'Total WC'!F103-'XS WC'!F103-RetroRatedWC!F103</f>
        <v>37759.600571640105</v>
      </c>
      <c r="G103" s="14">
        <f>'Total WC'!G103-'XS WC'!G103-RetroRatedWC!G103</f>
        <v>34075.10207839463</v>
      </c>
      <c r="H103" s="14">
        <f>'Total WC'!H103-'XS WC'!H103-RetroRatedWC!H103</f>
        <v>28209.982722338384</v>
      </c>
      <c r="I103" s="14">
        <f>'Total WC'!I103-'XS WC'!I103-RetroRatedWC!I103</f>
        <v>20677.880227672613</v>
      </c>
      <c r="J103" s="14">
        <f>'Total WC'!J103-'XS WC'!J103-RetroRatedWC!J103</f>
        <v>18989.899847776236</v>
      </c>
      <c r="K103" s="14">
        <f>'Total WC'!K103-'XS WC'!K103-RetroRatedWC!K103</f>
        <v>15955.816482385042</v>
      </c>
      <c r="L103" s="19"/>
      <c r="M103" s="19"/>
    </row>
    <row r="104" spans="1:13" ht="15" thickBot="1" x14ac:dyDescent="0.4">
      <c r="A104" s="15">
        <f t="shared" ref="A104:A111" si="10">A103+1</f>
        <v>2013</v>
      </c>
      <c r="B104" s="39" t="s">
        <v>14</v>
      </c>
      <c r="C104" s="39" t="s">
        <v>14</v>
      </c>
      <c r="D104" s="14">
        <f>'Total WC'!D104-'XS WC'!D104-RetroRatedWC!D104</f>
        <v>228753.03988795541</v>
      </c>
      <c r="E104" s="14">
        <f>'Total WC'!E104-'XS WC'!E104-RetroRatedWC!E104</f>
        <v>122518.82580415079</v>
      </c>
      <c r="F104" s="14">
        <f>'Total WC'!F104-'XS WC'!F104-RetroRatedWC!F104</f>
        <v>74458.752255820829</v>
      </c>
      <c r="G104" s="14">
        <f>'Total WC'!G104-'XS WC'!G104-RetroRatedWC!G104</f>
        <v>54367.440108895498</v>
      </c>
      <c r="H104" s="14">
        <f>'Total WC'!H104-'XS WC'!H104-RetroRatedWC!H104</f>
        <v>41322.67400586576</v>
      </c>
      <c r="I104" s="14">
        <f>'Total WC'!I104-'XS WC'!I104-RetroRatedWC!I104</f>
        <v>27687.051637539636</v>
      </c>
      <c r="J104" s="14">
        <f>'Total WC'!J104-'XS WC'!J104-RetroRatedWC!J104</f>
        <v>21618.483883397799</v>
      </c>
      <c r="K104" s="14">
        <f>'Total WC'!K104-'XS WC'!K104-RetroRatedWC!K104</f>
        <v>18821.022756849867</v>
      </c>
      <c r="L104" s="19"/>
      <c r="M104" s="19"/>
    </row>
    <row r="105" spans="1:13" ht="15" thickBot="1" x14ac:dyDescent="0.4">
      <c r="A105" s="15">
        <f t="shared" si="10"/>
        <v>2014</v>
      </c>
      <c r="B105" s="39" t="s">
        <v>14</v>
      </c>
      <c r="C105" s="39" t="s">
        <v>14</v>
      </c>
      <c r="D105" s="39" t="s">
        <v>14</v>
      </c>
      <c r="E105" s="14">
        <f>'Total WC'!E105-'XS WC'!E105-RetroRatedWC!E105</f>
        <v>252865.95565966447</v>
      </c>
      <c r="F105" s="14">
        <f>'Total WC'!F105-'XS WC'!F105-RetroRatedWC!F105</f>
        <v>139776.78697066018</v>
      </c>
      <c r="G105" s="14">
        <f>'Total WC'!G105-'XS WC'!G105-RetroRatedWC!G105</f>
        <v>97085.912794735836</v>
      </c>
      <c r="H105" s="14">
        <f>'Total WC'!H105-'XS WC'!H105-RetroRatedWC!H105</f>
        <v>63885.767096247728</v>
      </c>
      <c r="I105" s="14">
        <f>'Total WC'!I105-'XS WC'!I105-RetroRatedWC!I105</f>
        <v>45739.903229616626</v>
      </c>
      <c r="J105" s="14">
        <f>'Total WC'!J105-'XS WC'!J105-RetroRatedWC!J105</f>
        <v>32545.538384239015</v>
      </c>
      <c r="K105" s="14">
        <f>'Total WC'!K105-'XS WC'!K105-RetroRatedWC!K105</f>
        <v>25698.53969328008</v>
      </c>
      <c r="L105" s="19"/>
      <c r="M105" s="19"/>
    </row>
    <row r="106" spans="1:13" ht="15" thickBot="1" x14ac:dyDescent="0.4">
      <c r="A106" s="15">
        <f t="shared" si="10"/>
        <v>2015</v>
      </c>
      <c r="B106" s="39" t="s">
        <v>14</v>
      </c>
      <c r="C106" s="39" t="s">
        <v>14</v>
      </c>
      <c r="D106" s="39" t="s">
        <v>14</v>
      </c>
      <c r="E106" s="39" t="s">
        <v>14</v>
      </c>
      <c r="F106" s="14">
        <f>'Total WC'!F106-'XS WC'!F106-RetroRatedWC!F106</f>
        <v>329104.97314779786</v>
      </c>
      <c r="G106" s="14">
        <f>'Total WC'!G106-'XS WC'!G106-RetroRatedWC!G106</f>
        <v>191105.99634248987</v>
      </c>
      <c r="H106" s="14">
        <f>'Total WC'!H106-'XS WC'!H106-RetroRatedWC!H106</f>
        <v>103663.49993556703</v>
      </c>
      <c r="I106" s="14">
        <f>'Total WC'!I106-'XS WC'!I106-RetroRatedWC!I106</f>
        <v>69052.868683448774</v>
      </c>
      <c r="J106" s="14">
        <f>'Total WC'!J106-'XS WC'!J106-RetroRatedWC!J106</f>
        <v>43845.904430695984</v>
      </c>
      <c r="K106" s="14">
        <f>'Total WC'!K106-'XS WC'!K106-RetroRatedWC!K106</f>
        <v>32738.159125183112</v>
      </c>
      <c r="L106" s="19"/>
      <c r="M106" s="19"/>
    </row>
    <row r="107" spans="1:13" ht="15" thickBot="1" x14ac:dyDescent="0.4">
      <c r="A107" s="15">
        <f t="shared" si="10"/>
        <v>2016</v>
      </c>
      <c r="B107" s="39" t="s">
        <v>14</v>
      </c>
      <c r="C107" s="39" t="s">
        <v>14</v>
      </c>
      <c r="D107" s="39" t="s">
        <v>14</v>
      </c>
      <c r="E107" s="39" t="s">
        <v>14</v>
      </c>
      <c r="F107" s="39" t="s">
        <v>14</v>
      </c>
      <c r="G107" s="14">
        <f>'Total WC'!G107-'XS WC'!G107-RetroRatedWC!G107</f>
        <v>290612.98875624081</v>
      </c>
      <c r="H107" s="14">
        <f>'Total WC'!H107-'XS WC'!H107-RetroRatedWC!H107</f>
        <v>156664.479770632</v>
      </c>
      <c r="I107" s="14">
        <f>'Total WC'!I107-'XS WC'!I107-RetroRatedWC!I107</f>
        <v>99607.672652379973</v>
      </c>
      <c r="J107" s="14">
        <f>'Total WC'!J107-'XS WC'!J107-RetroRatedWC!J107</f>
        <v>47902.030979046176</v>
      </c>
      <c r="K107" s="14">
        <f>'Total WC'!K107-'XS WC'!K107-RetroRatedWC!K107</f>
        <v>28395.634179609096</v>
      </c>
      <c r="L107" s="19"/>
      <c r="M107" s="19"/>
    </row>
    <row r="108" spans="1:13" ht="15" thickBot="1" x14ac:dyDescent="0.4">
      <c r="A108" s="15">
        <f t="shared" si="10"/>
        <v>2017</v>
      </c>
      <c r="B108" s="39" t="s">
        <v>14</v>
      </c>
      <c r="C108" s="39" t="s">
        <v>14</v>
      </c>
      <c r="D108" s="39" t="s">
        <v>14</v>
      </c>
      <c r="E108" s="39" t="s">
        <v>14</v>
      </c>
      <c r="F108" s="39" t="s">
        <v>14</v>
      </c>
      <c r="G108" s="39" t="s">
        <v>14</v>
      </c>
      <c r="H108" s="14">
        <f>'Total WC'!H108-'XS WC'!H108-RetroRatedWC!H108</f>
        <v>318281.92121770408</v>
      </c>
      <c r="I108" s="14">
        <f>'Total WC'!I108-'XS WC'!I108-RetroRatedWC!I108</f>
        <v>163651.40662990679</v>
      </c>
      <c r="J108" s="14">
        <f>'Total WC'!J108-'XS WC'!J108-RetroRatedWC!J108</f>
        <v>81326.006857061395</v>
      </c>
      <c r="K108" s="14">
        <f>'Total WC'!K108-'XS WC'!K108-RetroRatedWC!K108</f>
        <v>40067.423770555499</v>
      </c>
      <c r="L108" s="19"/>
      <c r="M108" s="19"/>
    </row>
    <row r="109" spans="1:13" ht="15" thickBot="1" x14ac:dyDescent="0.4">
      <c r="A109" s="15">
        <f t="shared" si="10"/>
        <v>2018</v>
      </c>
      <c r="B109" s="39" t="s">
        <v>14</v>
      </c>
      <c r="C109" s="39" t="s">
        <v>14</v>
      </c>
      <c r="D109" s="39" t="s">
        <v>14</v>
      </c>
      <c r="E109" s="39" t="s">
        <v>14</v>
      </c>
      <c r="F109" s="39" t="s">
        <v>14</v>
      </c>
      <c r="G109" s="39" t="s">
        <v>14</v>
      </c>
      <c r="H109" s="39" t="s">
        <v>14</v>
      </c>
      <c r="I109" s="14">
        <f>'Total WC'!I109-'XS WC'!I109-RetroRatedWC!I109</f>
        <v>299294.27046074404</v>
      </c>
      <c r="J109" s="14">
        <f>'Total WC'!J109-'XS WC'!J109-RetroRatedWC!J109</f>
        <v>115595.86115144748</v>
      </c>
      <c r="K109" s="14">
        <f>'Total WC'!K109-'XS WC'!K109-RetroRatedWC!K109</f>
        <v>49397.213046721081</v>
      </c>
      <c r="L109" s="19"/>
      <c r="M109" s="19"/>
    </row>
    <row r="110" spans="1:13" ht="15" thickBot="1" x14ac:dyDescent="0.4">
      <c r="A110" s="15">
        <f t="shared" si="10"/>
        <v>2019</v>
      </c>
      <c r="B110" s="39" t="s">
        <v>14</v>
      </c>
      <c r="C110" s="39" t="s">
        <v>14</v>
      </c>
      <c r="D110" s="39" t="s">
        <v>14</v>
      </c>
      <c r="E110" s="39" t="s">
        <v>14</v>
      </c>
      <c r="F110" s="39" t="s">
        <v>14</v>
      </c>
      <c r="G110" s="39" t="s">
        <v>14</v>
      </c>
      <c r="H110" s="39" t="s">
        <v>14</v>
      </c>
      <c r="I110" s="39" t="s">
        <v>14</v>
      </c>
      <c r="J110" s="14">
        <f>'Total WC'!J110-'XS WC'!J110-RetroRatedWC!J110</f>
        <v>299367.56087416684</v>
      </c>
      <c r="K110" s="14">
        <f>'Total WC'!K110-'XS WC'!K110-RetroRatedWC!K110</f>
        <v>95185.456495226666</v>
      </c>
      <c r="L110" s="19"/>
      <c r="M110" s="19"/>
    </row>
    <row r="111" spans="1:13" ht="15" thickBot="1" x14ac:dyDescent="0.4">
      <c r="A111" s="15">
        <f t="shared" si="10"/>
        <v>2020</v>
      </c>
      <c r="B111" s="39" t="s">
        <v>14</v>
      </c>
      <c r="C111" s="39" t="s">
        <v>14</v>
      </c>
      <c r="D111" s="39" t="s">
        <v>14</v>
      </c>
      <c r="E111" s="39" t="s">
        <v>14</v>
      </c>
      <c r="F111" s="39" t="s">
        <v>14</v>
      </c>
      <c r="G111" s="39" t="s">
        <v>14</v>
      </c>
      <c r="H111" s="39" t="s">
        <v>14</v>
      </c>
      <c r="I111" s="39" t="s">
        <v>14</v>
      </c>
      <c r="J111" s="39" t="s">
        <v>14</v>
      </c>
      <c r="K111" s="14">
        <f>'Total WC'!K111-'XS WC'!K111-RetroRatedWC!K111</f>
        <v>244048.47452592553</v>
      </c>
      <c r="L111" s="19"/>
      <c r="M111" s="19"/>
    </row>
    <row r="114" spans="1:13" ht="15.5" x14ac:dyDescent="0.35">
      <c r="A114" s="43" t="s">
        <v>43</v>
      </c>
      <c r="B114" s="44"/>
      <c r="C114" s="44"/>
      <c r="D114" s="44"/>
      <c r="E114" s="44"/>
      <c r="F114" s="44"/>
      <c r="G114" s="44"/>
      <c r="H114" s="44"/>
      <c r="I114" s="44"/>
      <c r="J114" s="44"/>
      <c r="K114" s="44"/>
    </row>
    <row r="115" spans="1:13" ht="16" thickBot="1" x14ac:dyDescent="0.4">
      <c r="A115" s="43" t="s">
        <v>44</v>
      </c>
      <c r="B115" s="44"/>
      <c r="C115" s="44"/>
      <c r="D115" s="44"/>
      <c r="E115" s="44"/>
      <c r="F115" s="44"/>
      <c r="G115" s="44"/>
      <c r="H115" s="44"/>
      <c r="I115" s="44"/>
      <c r="J115" s="44"/>
      <c r="K115" s="44"/>
      <c r="L115" s="6"/>
      <c r="M115" s="6"/>
    </row>
    <row r="116" spans="1:13" ht="15" thickBot="1" x14ac:dyDescent="0.4">
      <c r="A116" s="76" t="s">
        <v>45</v>
      </c>
      <c r="B116" s="45" t="s">
        <v>46</v>
      </c>
      <c r="C116" s="46"/>
      <c r="D116" s="46"/>
      <c r="E116" s="46"/>
      <c r="F116" s="46"/>
      <c r="G116" s="46"/>
      <c r="H116" s="46"/>
      <c r="I116" s="46"/>
      <c r="J116" s="46"/>
      <c r="K116" s="47"/>
      <c r="L116" s="6"/>
      <c r="M116" s="6"/>
    </row>
    <row r="117" spans="1:13" x14ac:dyDescent="0.35">
      <c r="A117" s="77"/>
      <c r="B117" s="48">
        <v>1</v>
      </c>
      <c r="C117" s="48">
        <v>2</v>
      </c>
      <c r="D117" s="48">
        <v>3</v>
      </c>
      <c r="E117" s="48">
        <v>4</v>
      </c>
      <c r="F117" s="48">
        <v>5</v>
      </c>
      <c r="G117" s="48">
        <v>6</v>
      </c>
      <c r="H117" s="48">
        <v>7</v>
      </c>
      <c r="I117" s="48">
        <v>8</v>
      </c>
      <c r="J117" s="48">
        <v>9</v>
      </c>
      <c r="K117" s="48">
        <v>10</v>
      </c>
      <c r="L117" s="6"/>
      <c r="M117" s="6"/>
    </row>
    <row r="118" spans="1:13" ht="15" thickBot="1" x14ac:dyDescent="0.4">
      <c r="A118" s="78"/>
      <c r="B118" s="28">
        <f>A120</f>
        <v>2011</v>
      </c>
      <c r="C118" s="28">
        <f>B118+1</f>
        <v>2012</v>
      </c>
      <c r="D118" s="28">
        <f t="shared" ref="D118:K118" si="11">C118+1</f>
        <v>2013</v>
      </c>
      <c r="E118" s="28">
        <f t="shared" si="11"/>
        <v>2014</v>
      </c>
      <c r="F118" s="28">
        <f t="shared" si="11"/>
        <v>2015</v>
      </c>
      <c r="G118" s="28">
        <f t="shared" si="11"/>
        <v>2016</v>
      </c>
      <c r="H118" s="28">
        <f t="shared" si="11"/>
        <v>2017</v>
      </c>
      <c r="I118" s="28">
        <f t="shared" si="11"/>
        <v>2018</v>
      </c>
      <c r="J118" s="28">
        <f t="shared" si="11"/>
        <v>2019</v>
      </c>
      <c r="K118" s="28">
        <f t="shared" si="11"/>
        <v>2020</v>
      </c>
      <c r="L118" s="6"/>
      <c r="M118" s="6"/>
    </row>
    <row r="119" spans="1:13" x14ac:dyDescent="0.35">
      <c r="A119" s="12" t="s">
        <v>12</v>
      </c>
      <c r="B119" s="14">
        <f>'Total WC'!B119-'XS WC'!B119-RetroRatedWC!B119</f>
        <v>11496</v>
      </c>
      <c r="C119" s="14">
        <f>'Total WC'!C119-'XS WC'!C119-RetroRatedWC!C119</f>
        <v>2530</v>
      </c>
      <c r="D119" s="14">
        <f>'Total WC'!D119-'XS WC'!D119-RetroRatedWC!D119</f>
        <v>2785</v>
      </c>
      <c r="E119" s="14">
        <f>'Total WC'!E119-'XS WC'!E119-RetroRatedWC!E119</f>
        <v>844</v>
      </c>
      <c r="F119" s="14">
        <f>'Total WC'!F119-'XS WC'!F119-RetroRatedWC!F119</f>
        <v>-1616</v>
      </c>
      <c r="G119" s="14">
        <f>'Total WC'!G119-'XS WC'!G119-RetroRatedWC!G119</f>
        <v>-219</v>
      </c>
      <c r="H119" s="14">
        <f>'Total WC'!H119-'XS WC'!H119-RetroRatedWC!H119</f>
        <v>220</v>
      </c>
      <c r="I119" s="14">
        <f>'Total WC'!I119-'XS WC'!I119-RetroRatedWC!I119</f>
        <v>202</v>
      </c>
      <c r="J119" s="14">
        <f>'Total WC'!J119-'XS WC'!J119-RetroRatedWC!J119</f>
        <v>233</v>
      </c>
      <c r="K119" s="14">
        <f>'Total WC'!K119-'XS WC'!K119-RetroRatedWC!K119</f>
        <v>160</v>
      </c>
      <c r="L119" s="50"/>
      <c r="M119" s="51"/>
    </row>
    <row r="120" spans="1:13" x14ac:dyDescent="0.35">
      <c r="A120" s="15">
        <f>$A$10</f>
        <v>2011</v>
      </c>
      <c r="B120" s="14">
        <f>'Total WC'!B120-'XS WC'!B120-RetroRatedWC!B120</f>
        <v>18564</v>
      </c>
      <c r="C120" s="14">
        <f>'Total WC'!C120-'XS WC'!C120-RetroRatedWC!C120</f>
        <v>27836</v>
      </c>
      <c r="D120" s="14">
        <f>'Total WC'!D120-'XS WC'!D120-RetroRatedWC!D120</f>
        <v>29727</v>
      </c>
      <c r="E120" s="14">
        <f>'Total WC'!E120-'XS WC'!E120-RetroRatedWC!E120</f>
        <v>30400</v>
      </c>
      <c r="F120" s="14">
        <f>'Total WC'!F120-'XS WC'!F120-RetroRatedWC!F120</f>
        <v>30354</v>
      </c>
      <c r="G120" s="14">
        <f>'Total WC'!G120-'XS WC'!G120-RetroRatedWC!G120</f>
        <v>30582</v>
      </c>
      <c r="H120" s="14">
        <f>'Total WC'!H120-'XS WC'!H120-RetroRatedWC!H120</f>
        <v>30701</v>
      </c>
      <c r="I120" s="14">
        <f>'Total WC'!I120-'XS WC'!I120-RetroRatedWC!I120</f>
        <v>30784</v>
      </c>
      <c r="J120" s="14">
        <f>'Total WC'!J120-'XS WC'!J120-RetroRatedWC!J120</f>
        <v>30896</v>
      </c>
      <c r="K120" s="14">
        <f>'Total WC'!K120-'XS WC'!K120-RetroRatedWC!K120</f>
        <v>30871</v>
      </c>
      <c r="L120" s="50"/>
      <c r="M120" s="51"/>
    </row>
    <row r="121" spans="1:13" ht="15" thickBot="1" x14ac:dyDescent="0.4">
      <c r="A121" s="15">
        <f>A120+1</f>
        <v>2012</v>
      </c>
      <c r="B121" s="39" t="s">
        <v>14</v>
      </c>
      <c r="C121" s="14">
        <f>'Total WC'!C121-'XS WC'!C121-RetroRatedWC!C121</f>
        <v>19115</v>
      </c>
      <c r="D121" s="14">
        <f>'Total WC'!D121-'XS WC'!D121-RetroRatedWC!D121</f>
        <v>28937</v>
      </c>
      <c r="E121" s="14">
        <f>'Total WC'!E121-'XS WC'!E121-RetroRatedWC!E121</f>
        <v>30782</v>
      </c>
      <c r="F121" s="14">
        <f>'Total WC'!F121-'XS WC'!F121-RetroRatedWC!F121</f>
        <v>31174</v>
      </c>
      <c r="G121" s="14">
        <f>'Total WC'!G121-'XS WC'!G121-RetroRatedWC!G121</f>
        <v>31558</v>
      </c>
      <c r="H121" s="14">
        <f>'Total WC'!H121-'XS WC'!H121-RetroRatedWC!H121</f>
        <v>31743</v>
      </c>
      <c r="I121" s="14">
        <f>'Total WC'!I121-'XS WC'!I121-RetroRatedWC!I121</f>
        <v>31871</v>
      </c>
      <c r="J121" s="14">
        <f>'Total WC'!J121-'XS WC'!J121-RetroRatedWC!J121</f>
        <v>32054</v>
      </c>
      <c r="K121" s="14">
        <f>'Total WC'!K121-'XS WC'!K121-RetroRatedWC!K121</f>
        <v>32016</v>
      </c>
      <c r="L121" s="50"/>
      <c r="M121" s="51"/>
    </row>
    <row r="122" spans="1:13" ht="15" thickBot="1" x14ac:dyDescent="0.4">
      <c r="A122" s="15">
        <f t="shared" ref="A122:A129" si="12">A121+1</f>
        <v>2013</v>
      </c>
      <c r="B122" s="39" t="s">
        <v>14</v>
      </c>
      <c r="C122" s="39" t="s">
        <v>14</v>
      </c>
      <c r="D122" s="14">
        <f>'Total WC'!D122-'XS WC'!D122-RetroRatedWC!D122</f>
        <v>19906</v>
      </c>
      <c r="E122" s="14">
        <f>'Total WC'!E122-'XS WC'!E122-RetroRatedWC!E122</f>
        <v>31101</v>
      </c>
      <c r="F122" s="14">
        <f>'Total WC'!F122-'XS WC'!F122-RetroRatedWC!F122</f>
        <v>32558</v>
      </c>
      <c r="G122" s="14">
        <f>'Total WC'!G122-'XS WC'!G122-RetroRatedWC!G122</f>
        <v>33359</v>
      </c>
      <c r="H122" s="14">
        <f>'Total WC'!H122-'XS WC'!H122-RetroRatedWC!H122</f>
        <v>33826</v>
      </c>
      <c r="I122" s="14">
        <f>'Total WC'!I122-'XS WC'!I122-RetroRatedWC!I122</f>
        <v>34031</v>
      </c>
      <c r="J122" s="14">
        <f>'Total WC'!J122-'XS WC'!J122-RetroRatedWC!J122</f>
        <v>34196</v>
      </c>
      <c r="K122" s="14">
        <f>'Total WC'!K122-'XS WC'!K122-RetroRatedWC!K122</f>
        <v>34236</v>
      </c>
      <c r="L122" s="50"/>
      <c r="M122" s="51"/>
    </row>
    <row r="123" spans="1:13" ht="15" thickBot="1" x14ac:dyDescent="0.4">
      <c r="A123" s="15">
        <f t="shared" si="12"/>
        <v>2014</v>
      </c>
      <c r="B123" s="39" t="s">
        <v>14</v>
      </c>
      <c r="C123" s="39" t="s">
        <v>14</v>
      </c>
      <c r="D123" s="39" t="s">
        <v>14</v>
      </c>
      <c r="E123" s="14">
        <f>'Total WC'!E123-'XS WC'!E123-RetroRatedWC!E123</f>
        <v>21337</v>
      </c>
      <c r="F123" s="14">
        <f>'Total WC'!F123-'XS WC'!F123-RetroRatedWC!F123</f>
        <v>31704</v>
      </c>
      <c r="G123" s="14">
        <f>'Total WC'!G123-'XS WC'!G123-RetroRatedWC!G123</f>
        <v>34017</v>
      </c>
      <c r="H123" s="14">
        <f>'Total WC'!H123-'XS WC'!H123-RetroRatedWC!H123</f>
        <v>34934</v>
      </c>
      <c r="I123" s="14">
        <f>'Total WC'!I123-'XS WC'!I123-RetroRatedWC!I123</f>
        <v>35393</v>
      </c>
      <c r="J123" s="14">
        <f>'Total WC'!J123-'XS WC'!J123-RetroRatedWC!J123</f>
        <v>35612</v>
      </c>
      <c r="K123" s="14">
        <f>'Total WC'!K123-'XS WC'!K123-RetroRatedWC!K123</f>
        <v>35698</v>
      </c>
      <c r="L123" s="50"/>
      <c r="M123" s="51"/>
    </row>
    <row r="124" spans="1:13" ht="15" thickBot="1" x14ac:dyDescent="0.4">
      <c r="A124" s="15">
        <f t="shared" si="12"/>
        <v>2015</v>
      </c>
      <c r="B124" s="39" t="s">
        <v>14</v>
      </c>
      <c r="C124" s="39" t="s">
        <v>14</v>
      </c>
      <c r="D124" s="39" t="s">
        <v>14</v>
      </c>
      <c r="E124" s="39" t="s">
        <v>14</v>
      </c>
      <c r="F124" s="14">
        <f>'Total WC'!F124-'XS WC'!F124-RetroRatedWC!F124</f>
        <v>20297</v>
      </c>
      <c r="G124" s="14">
        <f>'Total WC'!G124-'XS WC'!G124-RetroRatedWC!G124</f>
        <v>32308</v>
      </c>
      <c r="H124" s="14">
        <f>'Total WC'!H124-'XS WC'!H124-RetroRatedWC!H124</f>
        <v>34441</v>
      </c>
      <c r="I124" s="14">
        <f>'Total WC'!I124-'XS WC'!I124-RetroRatedWC!I124</f>
        <v>35295</v>
      </c>
      <c r="J124" s="14">
        <f>'Total WC'!J124-'XS WC'!J124-RetroRatedWC!J124</f>
        <v>35723</v>
      </c>
      <c r="K124" s="14">
        <f>'Total WC'!K124-'XS WC'!K124-RetroRatedWC!K124</f>
        <v>35940</v>
      </c>
      <c r="L124" s="50"/>
      <c r="M124" s="51"/>
    </row>
    <row r="125" spans="1:13" ht="15" thickBot="1" x14ac:dyDescent="0.4">
      <c r="A125" s="15">
        <f t="shared" si="12"/>
        <v>2016</v>
      </c>
      <c r="B125" s="39" t="s">
        <v>14</v>
      </c>
      <c r="C125" s="39" t="s">
        <v>14</v>
      </c>
      <c r="D125" s="39" t="s">
        <v>14</v>
      </c>
      <c r="E125" s="39" t="s">
        <v>14</v>
      </c>
      <c r="F125" s="39" t="s">
        <v>14</v>
      </c>
      <c r="G125" s="14">
        <f>'Total WC'!G125-'XS WC'!G125-RetroRatedWC!G125</f>
        <v>21191</v>
      </c>
      <c r="H125" s="14">
        <f>'Total WC'!H125-'XS WC'!H125-RetroRatedWC!H125</f>
        <v>32344</v>
      </c>
      <c r="I125" s="14">
        <f>'Total WC'!I125-'XS WC'!I125-RetroRatedWC!I125</f>
        <v>34829</v>
      </c>
      <c r="J125" s="14">
        <f>'Total WC'!J125-'XS WC'!J125-RetroRatedWC!J125</f>
        <v>35703</v>
      </c>
      <c r="K125" s="14">
        <f>'Total WC'!K125-'XS WC'!K125-RetroRatedWC!K125</f>
        <v>36106</v>
      </c>
      <c r="L125" s="50"/>
      <c r="M125" s="51"/>
    </row>
    <row r="126" spans="1:13" ht="15" thickBot="1" x14ac:dyDescent="0.4">
      <c r="A126" s="15">
        <f t="shared" si="12"/>
        <v>2017</v>
      </c>
      <c r="B126" s="39" t="s">
        <v>14</v>
      </c>
      <c r="C126" s="39" t="s">
        <v>14</v>
      </c>
      <c r="D126" s="39" t="s">
        <v>14</v>
      </c>
      <c r="E126" s="39" t="s">
        <v>14</v>
      </c>
      <c r="F126" s="39" t="s">
        <v>14</v>
      </c>
      <c r="G126" s="39" t="s">
        <v>14</v>
      </c>
      <c r="H126" s="14">
        <f>'Total WC'!H126-'XS WC'!H126-RetroRatedWC!H126</f>
        <v>21871</v>
      </c>
      <c r="I126" s="14">
        <f>'Total WC'!I126-'XS WC'!I126-RetroRatedWC!I126</f>
        <v>33113</v>
      </c>
      <c r="J126" s="14">
        <f>'Total WC'!J126-'XS WC'!J126-RetroRatedWC!J126</f>
        <v>35235</v>
      </c>
      <c r="K126" s="14">
        <f>'Total WC'!K126-'XS WC'!K126-RetroRatedWC!K126</f>
        <v>36025</v>
      </c>
      <c r="L126" s="50"/>
      <c r="M126" s="51"/>
    </row>
    <row r="127" spans="1:13" ht="15" thickBot="1" x14ac:dyDescent="0.4">
      <c r="A127" s="15">
        <f t="shared" si="12"/>
        <v>2018</v>
      </c>
      <c r="B127" s="39" t="s">
        <v>14</v>
      </c>
      <c r="C127" s="39" t="s">
        <v>14</v>
      </c>
      <c r="D127" s="39" t="s">
        <v>14</v>
      </c>
      <c r="E127" s="39" t="s">
        <v>14</v>
      </c>
      <c r="F127" s="39" t="s">
        <v>14</v>
      </c>
      <c r="G127" s="39" t="s">
        <v>14</v>
      </c>
      <c r="H127" s="39" t="s">
        <v>14</v>
      </c>
      <c r="I127" s="14">
        <f>'Total WC'!I127-'XS WC'!I127-RetroRatedWC!I127</f>
        <v>22567</v>
      </c>
      <c r="J127" s="14">
        <f>'Total WC'!J127-'XS WC'!J127-RetroRatedWC!J127</f>
        <v>32758</v>
      </c>
      <c r="K127" s="14">
        <f>'Total WC'!K127-'XS WC'!K127-RetroRatedWC!K127</f>
        <v>34828</v>
      </c>
      <c r="L127" s="50"/>
      <c r="M127" s="51"/>
    </row>
    <row r="128" spans="1:13" ht="15" thickBot="1" x14ac:dyDescent="0.4">
      <c r="A128" s="15">
        <f t="shared" si="12"/>
        <v>2019</v>
      </c>
      <c r="B128" s="39" t="s">
        <v>14</v>
      </c>
      <c r="C128" s="39" t="s">
        <v>14</v>
      </c>
      <c r="D128" s="39" t="s">
        <v>14</v>
      </c>
      <c r="E128" s="39" t="s">
        <v>14</v>
      </c>
      <c r="F128" s="39" t="s">
        <v>14</v>
      </c>
      <c r="G128" s="39" t="s">
        <v>14</v>
      </c>
      <c r="H128" s="39" t="s">
        <v>14</v>
      </c>
      <c r="I128" s="39" t="s">
        <v>14</v>
      </c>
      <c r="J128" s="14">
        <f>'Total WC'!J128-'XS WC'!J128-RetroRatedWC!J128</f>
        <v>20406</v>
      </c>
      <c r="K128" s="14">
        <f>'Total WC'!K128-'XS WC'!K128-RetroRatedWC!K128</f>
        <v>31086</v>
      </c>
      <c r="L128" s="50"/>
      <c r="M128" s="51"/>
    </row>
    <row r="129" spans="1:13" ht="15" thickBot="1" x14ac:dyDescent="0.4">
      <c r="A129" s="15">
        <f t="shared" si="12"/>
        <v>2020</v>
      </c>
      <c r="B129" s="39" t="s">
        <v>14</v>
      </c>
      <c r="C129" s="39" t="s">
        <v>14</v>
      </c>
      <c r="D129" s="39" t="s">
        <v>14</v>
      </c>
      <c r="E129" s="39" t="s">
        <v>14</v>
      </c>
      <c r="F129" s="39" t="s">
        <v>14</v>
      </c>
      <c r="G129" s="39" t="s">
        <v>14</v>
      </c>
      <c r="H129" s="39" t="s">
        <v>14</v>
      </c>
      <c r="I129" s="39" t="s">
        <v>14</v>
      </c>
      <c r="J129" s="39" t="s">
        <v>14</v>
      </c>
      <c r="K129" s="14">
        <f>'Total WC'!K129-'XS WC'!K129-RetroRatedWC!K129</f>
        <v>15403</v>
      </c>
      <c r="L129" s="6"/>
      <c r="M129" s="6"/>
    </row>
    <row r="130" spans="1:13" ht="16" x14ac:dyDescent="0.5">
      <c r="A130" s="55"/>
      <c r="B130" s="55"/>
      <c r="C130" s="55"/>
      <c r="D130" s="55"/>
      <c r="E130" s="55"/>
      <c r="F130" s="55"/>
      <c r="G130" s="55"/>
      <c r="H130" s="55"/>
      <c r="I130" s="55"/>
      <c r="J130" s="56"/>
      <c r="K130" s="56"/>
      <c r="L130" s="52"/>
      <c r="M130" s="6"/>
    </row>
    <row r="131" spans="1:13" ht="16" thickBot="1" x14ac:dyDescent="0.4">
      <c r="A131" s="43" t="s">
        <v>47</v>
      </c>
      <c r="B131" s="44"/>
      <c r="C131" s="44"/>
      <c r="D131" s="44"/>
      <c r="E131" s="44"/>
      <c r="F131" s="44"/>
      <c r="G131" s="44"/>
      <c r="H131" s="44"/>
      <c r="I131" s="44"/>
      <c r="J131" s="44"/>
      <c r="K131" s="44"/>
      <c r="L131" s="54"/>
      <c r="M131" s="6"/>
    </row>
    <row r="132" spans="1:13" ht="15" thickBot="1" x14ac:dyDescent="0.4">
      <c r="A132" s="76" t="s">
        <v>45</v>
      </c>
      <c r="B132" s="45" t="s">
        <v>48</v>
      </c>
      <c r="C132" s="46"/>
      <c r="D132" s="46"/>
      <c r="E132" s="46"/>
      <c r="F132" s="46"/>
      <c r="G132" s="46"/>
      <c r="H132" s="46"/>
      <c r="I132" s="46"/>
      <c r="J132" s="46"/>
      <c r="K132" s="47"/>
      <c r="L132" s="54"/>
      <c r="M132" s="6"/>
    </row>
    <row r="133" spans="1:13" x14ac:dyDescent="0.35">
      <c r="A133" s="77"/>
      <c r="B133" s="48">
        <v>1</v>
      </c>
      <c r="C133" s="48">
        <v>2</v>
      </c>
      <c r="D133" s="48">
        <v>3</v>
      </c>
      <c r="E133" s="48">
        <v>4</v>
      </c>
      <c r="F133" s="48">
        <v>5</v>
      </c>
      <c r="G133" s="48">
        <v>6</v>
      </c>
      <c r="H133" s="48">
        <v>7</v>
      </c>
      <c r="I133" s="48">
        <v>8</v>
      </c>
      <c r="J133" s="48">
        <v>9</v>
      </c>
      <c r="K133" s="48">
        <v>10</v>
      </c>
      <c r="L133" s="54"/>
      <c r="M133" s="6"/>
    </row>
    <row r="134" spans="1:13" ht="15" thickBot="1" x14ac:dyDescent="0.4">
      <c r="A134" s="78"/>
      <c r="B134" s="28">
        <f>A136</f>
        <v>2011</v>
      </c>
      <c r="C134" s="28">
        <f>B134+1</f>
        <v>2012</v>
      </c>
      <c r="D134" s="28">
        <f t="shared" ref="D134:K134" si="13">C134+1</f>
        <v>2013</v>
      </c>
      <c r="E134" s="28">
        <f t="shared" si="13"/>
        <v>2014</v>
      </c>
      <c r="F134" s="28">
        <f t="shared" si="13"/>
        <v>2015</v>
      </c>
      <c r="G134" s="28">
        <f t="shared" si="13"/>
        <v>2016</v>
      </c>
      <c r="H134" s="28">
        <f t="shared" si="13"/>
        <v>2017</v>
      </c>
      <c r="I134" s="28">
        <f t="shared" si="13"/>
        <v>2018</v>
      </c>
      <c r="J134" s="28">
        <f t="shared" si="13"/>
        <v>2019</v>
      </c>
      <c r="K134" s="28">
        <f t="shared" si="13"/>
        <v>2020</v>
      </c>
      <c r="L134" s="54"/>
      <c r="M134" s="6"/>
    </row>
    <row r="135" spans="1:13" x14ac:dyDescent="0.35">
      <c r="A135" s="12" t="s">
        <v>12</v>
      </c>
      <c r="B135" s="14">
        <f>'Total WC'!B135-'XS WC'!B135-RetroRatedWC!B135</f>
        <v>6574</v>
      </c>
      <c r="C135" s="14">
        <f>'Total WC'!C135-'XS WC'!C135-RetroRatedWC!C135</f>
        <v>4111</v>
      </c>
      <c r="D135" s="14">
        <f>'Total WC'!D135-'XS WC'!D135-RetroRatedWC!D135</f>
        <v>3069</v>
      </c>
      <c r="E135" s="14">
        <f>'Total WC'!E135-'XS WC'!E135-RetroRatedWC!E135</f>
        <v>2374</v>
      </c>
      <c r="F135" s="14">
        <f>'Total WC'!F135-'XS WC'!F135-RetroRatedWC!F135</f>
        <v>2110</v>
      </c>
      <c r="G135" s="14">
        <f>'Total WC'!G135-'XS WC'!G135-RetroRatedWC!G135</f>
        <v>1883</v>
      </c>
      <c r="H135" s="14">
        <f>'Total WC'!H135-'XS WC'!H135-RetroRatedWC!H135</f>
        <v>1532</v>
      </c>
      <c r="I135" s="14">
        <f>'Total WC'!I135-'XS WC'!I135-RetroRatedWC!I135</f>
        <v>1306</v>
      </c>
      <c r="J135" s="14">
        <f>'Total WC'!J135-'XS WC'!J135-RetroRatedWC!J135</f>
        <v>1186</v>
      </c>
      <c r="K135" s="14">
        <f>'Total WC'!K135-'XS WC'!K135-RetroRatedWC!K135</f>
        <v>1058</v>
      </c>
      <c r="L135" s="54"/>
      <c r="M135" s="6"/>
    </row>
    <row r="136" spans="1:13" x14ac:dyDescent="0.35">
      <c r="A136" s="15">
        <f>$A$10</f>
        <v>2011</v>
      </c>
      <c r="B136" s="14">
        <f>'Total WC'!B136-'XS WC'!B136-RetroRatedWC!B136</f>
        <v>11780</v>
      </c>
      <c r="C136" s="14">
        <f>'Total WC'!C136-'XS WC'!C136-RetroRatedWC!C136</f>
        <v>2999</v>
      </c>
      <c r="D136" s="14">
        <f>'Total WC'!D136-'XS WC'!D136-RetroRatedWC!D136</f>
        <v>1614</v>
      </c>
      <c r="E136" s="14">
        <f>'Total WC'!E136-'XS WC'!E136-RetroRatedWC!E136</f>
        <v>975</v>
      </c>
      <c r="F136" s="14">
        <f>'Total WC'!F136-'XS WC'!F136-RetroRatedWC!F136</f>
        <v>611</v>
      </c>
      <c r="G136" s="14">
        <f>'Total WC'!G136-'XS WC'!G136-RetroRatedWC!G136</f>
        <v>415</v>
      </c>
      <c r="H136" s="14">
        <f>'Total WC'!H136-'XS WC'!H136-RetroRatedWC!H136</f>
        <v>290</v>
      </c>
      <c r="I136" s="14">
        <f>'Total WC'!I136-'XS WC'!I136-RetroRatedWC!I136</f>
        <v>206</v>
      </c>
      <c r="J136" s="14">
        <f>'Total WC'!J136-'XS WC'!J136-RetroRatedWC!J136</f>
        <v>175</v>
      </c>
      <c r="K136" s="14">
        <f>'Total WC'!K136-'XS WC'!K136-RetroRatedWC!K136</f>
        <v>146</v>
      </c>
      <c r="L136" s="54"/>
      <c r="M136" s="6"/>
    </row>
    <row r="137" spans="1:13" ht="15" thickBot="1" x14ac:dyDescent="0.4">
      <c r="A137" s="15">
        <f>A136+1</f>
        <v>2012</v>
      </c>
      <c r="B137" s="39" t="s">
        <v>14</v>
      </c>
      <c r="C137" s="14">
        <f>'Total WC'!C137-'XS WC'!C137-RetroRatedWC!C137</f>
        <v>12266</v>
      </c>
      <c r="D137" s="14">
        <f>'Total WC'!D137-'XS WC'!D137-RetroRatedWC!D137</f>
        <v>3364</v>
      </c>
      <c r="E137" s="14">
        <f>'Total WC'!E137-'XS WC'!E137-RetroRatedWC!E137</f>
        <v>1670</v>
      </c>
      <c r="F137" s="14">
        <f>'Total WC'!F137-'XS WC'!F137-RetroRatedWC!F137</f>
        <v>965</v>
      </c>
      <c r="G137" s="14">
        <f>'Total WC'!G137-'XS WC'!G137-RetroRatedWC!G137</f>
        <v>578</v>
      </c>
      <c r="H137" s="14">
        <f>'Total WC'!H137-'XS WC'!H137-RetroRatedWC!H137</f>
        <v>396</v>
      </c>
      <c r="I137" s="14">
        <f>'Total WC'!I137-'XS WC'!I137-RetroRatedWC!I137</f>
        <v>278</v>
      </c>
      <c r="J137" s="14">
        <f>'Total WC'!J137-'XS WC'!J137-RetroRatedWC!J137</f>
        <v>205</v>
      </c>
      <c r="K137" s="14">
        <f>'Total WC'!K137-'XS WC'!K137-RetroRatedWC!K137</f>
        <v>155</v>
      </c>
      <c r="L137" s="54"/>
      <c r="M137" s="6"/>
    </row>
    <row r="138" spans="1:13" ht="15" thickBot="1" x14ac:dyDescent="0.4">
      <c r="A138" s="15">
        <f t="shared" ref="A138:A145" si="14">A137+1</f>
        <v>2013</v>
      </c>
      <c r="B138" s="39" t="s">
        <v>14</v>
      </c>
      <c r="C138" s="39" t="s">
        <v>14</v>
      </c>
      <c r="D138" s="14">
        <f>'Total WC'!D138-'XS WC'!D138-RetroRatedWC!D138</f>
        <v>14339</v>
      </c>
      <c r="E138" s="14">
        <f>'Total WC'!E138-'XS WC'!E138-RetroRatedWC!E138</f>
        <v>3652</v>
      </c>
      <c r="F138" s="14">
        <f>'Total WC'!F138-'XS WC'!F138-RetroRatedWC!F138</f>
        <v>1979</v>
      </c>
      <c r="G138" s="14">
        <f>'Total WC'!G138-'XS WC'!G138-RetroRatedWC!G138</f>
        <v>1041</v>
      </c>
      <c r="H138" s="14">
        <f>'Total WC'!H138-'XS WC'!H138-RetroRatedWC!H138</f>
        <v>575</v>
      </c>
      <c r="I138" s="14">
        <f>'Total WC'!I138-'XS WC'!I138-RetroRatedWC!I138</f>
        <v>376</v>
      </c>
      <c r="J138" s="14">
        <f>'Total WC'!J138-'XS WC'!J138-RetroRatedWC!J138</f>
        <v>251</v>
      </c>
      <c r="K138" s="14">
        <f>'Total WC'!K138-'XS WC'!K138-RetroRatedWC!K138</f>
        <v>181</v>
      </c>
      <c r="L138" s="54"/>
      <c r="M138" s="6"/>
    </row>
    <row r="139" spans="1:13" ht="15" thickBot="1" x14ac:dyDescent="0.4">
      <c r="A139" s="15">
        <f t="shared" si="14"/>
        <v>2014</v>
      </c>
      <c r="B139" s="39" t="s">
        <v>14</v>
      </c>
      <c r="C139" s="39" t="s">
        <v>14</v>
      </c>
      <c r="D139" s="39" t="s">
        <v>14</v>
      </c>
      <c r="E139" s="14">
        <f>'Total WC'!E139-'XS WC'!E139-RetroRatedWC!E139</f>
        <v>13894</v>
      </c>
      <c r="F139" s="14">
        <f>'Total WC'!F139-'XS WC'!F139-RetroRatedWC!F139</f>
        <v>3921</v>
      </c>
      <c r="G139" s="14">
        <f>'Total WC'!G139-'XS WC'!G139-RetroRatedWC!G139</f>
        <v>1904</v>
      </c>
      <c r="H139" s="14">
        <f>'Total WC'!H139-'XS WC'!H139-RetroRatedWC!H139</f>
        <v>1000</v>
      </c>
      <c r="I139" s="14">
        <f>'Total WC'!I139-'XS WC'!I139-RetroRatedWC!I139</f>
        <v>547</v>
      </c>
      <c r="J139" s="14">
        <f>'Total WC'!J139-'XS WC'!J139-RetroRatedWC!J139</f>
        <v>340</v>
      </c>
      <c r="K139" s="14">
        <f>'Total WC'!K139-'XS WC'!K139-RetroRatedWC!K139</f>
        <v>266</v>
      </c>
      <c r="L139" s="54"/>
      <c r="M139" s="6"/>
    </row>
    <row r="140" spans="1:13" ht="15" thickBot="1" x14ac:dyDescent="0.4">
      <c r="A140" s="15">
        <f t="shared" si="14"/>
        <v>2015</v>
      </c>
      <c r="B140" s="39" t="s">
        <v>14</v>
      </c>
      <c r="C140" s="39" t="s">
        <v>14</v>
      </c>
      <c r="D140" s="39" t="s">
        <v>14</v>
      </c>
      <c r="E140" s="39" t="s">
        <v>14</v>
      </c>
      <c r="F140" s="14">
        <f>'Total WC'!F140-'XS WC'!F140-RetroRatedWC!F140</f>
        <v>15404</v>
      </c>
      <c r="G140" s="14">
        <f>'Total WC'!G140-'XS WC'!G140-RetroRatedWC!G140</f>
        <v>3779</v>
      </c>
      <c r="H140" s="14">
        <f>'Total WC'!H140-'XS WC'!H140-RetroRatedWC!H140</f>
        <v>1827</v>
      </c>
      <c r="I140" s="14">
        <f>'Total WC'!I140-'XS WC'!I140-RetroRatedWC!I140</f>
        <v>970</v>
      </c>
      <c r="J140" s="14">
        <f>'Total WC'!J140-'XS WC'!J140-RetroRatedWC!J140</f>
        <v>569</v>
      </c>
      <c r="K140" s="14">
        <f>'Total WC'!K140-'XS WC'!K140-RetroRatedWC!K140</f>
        <v>376</v>
      </c>
      <c r="L140" s="54"/>
      <c r="M140" s="6"/>
    </row>
    <row r="141" spans="1:13" ht="15" thickBot="1" x14ac:dyDescent="0.4">
      <c r="A141" s="15">
        <f t="shared" si="14"/>
        <v>2016</v>
      </c>
      <c r="B141" s="39" t="s">
        <v>14</v>
      </c>
      <c r="C141" s="39" t="s">
        <v>14</v>
      </c>
      <c r="D141" s="39" t="s">
        <v>14</v>
      </c>
      <c r="E141" s="39" t="s">
        <v>14</v>
      </c>
      <c r="F141" s="39" t="s">
        <v>14</v>
      </c>
      <c r="G141" s="14">
        <f>'Total WC'!G141-'XS WC'!G141-RetroRatedWC!G141</f>
        <v>14305</v>
      </c>
      <c r="H141" s="14">
        <f>'Total WC'!H141-'XS WC'!H141-RetroRatedWC!H141</f>
        <v>3802</v>
      </c>
      <c r="I141" s="14">
        <f>'Total WC'!I141-'XS WC'!I141-RetroRatedWC!I141</f>
        <v>1741</v>
      </c>
      <c r="J141" s="14">
        <f>'Total WC'!J141-'XS WC'!J141-RetroRatedWC!J141</f>
        <v>926</v>
      </c>
      <c r="K141" s="14">
        <f>'Total WC'!K141-'XS WC'!K141-RetroRatedWC!K141</f>
        <v>576</v>
      </c>
      <c r="L141" s="54"/>
      <c r="M141" s="6"/>
    </row>
    <row r="142" spans="1:13" ht="15" thickBot="1" x14ac:dyDescent="0.4">
      <c r="A142" s="15">
        <f t="shared" si="14"/>
        <v>2017</v>
      </c>
      <c r="B142" s="39" t="s">
        <v>14</v>
      </c>
      <c r="C142" s="39" t="s">
        <v>14</v>
      </c>
      <c r="D142" s="39" t="s">
        <v>14</v>
      </c>
      <c r="E142" s="39" t="s">
        <v>14</v>
      </c>
      <c r="F142" s="39" t="s">
        <v>14</v>
      </c>
      <c r="G142" s="39" t="s">
        <v>14</v>
      </c>
      <c r="H142" s="14">
        <f>'Total WC'!H142-'XS WC'!H142-RetroRatedWC!H142</f>
        <v>12975</v>
      </c>
      <c r="I142" s="14">
        <f>'Total WC'!I142-'XS WC'!I142-RetroRatedWC!I142</f>
        <v>3723</v>
      </c>
      <c r="J142" s="14">
        <f>'Total WC'!J142-'XS WC'!J142-RetroRatedWC!J142</f>
        <v>1899</v>
      </c>
      <c r="K142" s="14">
        <f>'Total WC'!K142-'XS WC'!K142-RetroRatedWC!K142</f>
        <v>1035</v>
      </c>
      <c r="L142" s="54"/>
      <c r="M142" s="6"/>
    </row>
    <row r="143" spans="1:13" ht="15" thickBot="1" x14ac:dyDescent="0.4">
      <c r="A143" s="15">
        <f t="shared" si="14"/>
        <v>2018</v>
      </c>
      <c r="B143" s="39" t="s">
        <v>14</v>
      </c>
      <c r="C143" s="39" t="s">
        <v>14</v>
      </c>
      <c r="D143" s="39" t="s">
        <v>14</v>
      </c>
      <c r="E143" s="39" t="s">
        <v>14</v>
      </c>
      <c r="F143" s="39" t="s">
        <v>14</v>
      </c>
      <c r="G143" s="39" t="s">
        <v>14</v>
      </c>
      <c r="H143" s="39" t="s">
        <v>14</v>
      </c>
      <c r="I143" s="14">
        <f>'Total WC'!I143-'XS WC'!I143-RetroRatedWC!I143</f>
        <v>13008</v>
      </c>
      <c r="J143" s="14">
        <f>'Total WC'!J143-'XS WC'!J143-RetroRatedWC!J143</f>
        <v>3784</v>
      </c>
      <c r="K143" s="14">
        <f>'Total WC'!K143-'XS WC'!K143-RetroRatedWC!K143</f>
        <v>1854</v>
      </c>
      <c r="L143" s="57"/>
      <c r="M143" s="6"/>
    </row>
    <row r="144" spans="1:13" ht="15" thickBot="1" x14ac:dyDescent="0.4">
      <c r="A144" s="15">
        <f t="shared" si="14"/>
        <v>2019</v>
      </c>
      <c r="B144" s="39" t="s">
        <v>14</v>
      </c>
      <c r="C144" s="39" t="s">
        <v>14</v>
      </c>
      <c r="D144" s="39" t="s">
        <v>14</v>
      </c>
      <c r="E144" s="39" t="s">
        <v>14</v>
      </c>
      <c r="F144" s="39" t="s">
        <v>14</v>
      </c>
      <c r="G144" s="39" t="s">
        <v>14</v>
      </c>
      <c r="H144" s="39" t="s">
        <v>14</v>
      </c>
      <c r="I144" s="39" t="s">
        <v>14</v>
      </c>
      <c r="J144" s="14">
        <f>'Total WC'!J144-'XS WC'!J144-RetroRatedWC!J144</f>
        <v>13211</v>
      </c>
      <c r="K144" s="14">
        <f>'Total WC'!K144-'XS WC'!K144-RetroRatedWC!K144</f>
        <v>3630</v>
      </c>
      <c r="L144" s="54"/>
      <c r="M144" s="6"/>
    </row>
    <row r="145" spans="1:13" ht="16.5" thickBot="1" x14ac:dyDescent="0.55000000000000004">
      <c r="A145" s="15">
        <f t="shared" si="14"/>
        <v>2020</v>
      </c>
      <c r="B145" s="39" t="s">
        <v>14</v>
      </c>
      <c r="C145" s="39" t="s">
        <v>14</v>
      </c>
      <c r="D145" s="39" t="s">
        <v>14</v>
      </c>
      <c r="E145" s="39" t="s">
        <v>14</v>
      </c>
      <c r="F145" s="39" t="s">
        <v>14</v>
      </c>
      <c r="G145" s="39" t="s">
        <v>14</v>
      </c>
      <c r="H145" s="39" t="s">
        <v>14</v>
      </c>
      <c r="I145" s="39" t="s">
        <v>14</v>
      </c>
      <c r="J145" s="39" t="s">
        <v>14</v>
      </c>
      <c r="K145" s="14">
        <f>'Total WC'!K145-'XS WC'!K145-RetroRatedWC!K145</f>
        <v>10067</v>
      </c>
      <c r="L145" s="52"/>
      <c r="M145" s="6"/>
    </row>
    <row r="146" spans="1:13" x14ac:dyDescent="0.35">
      <c r="A146" s="55"/>
      <c r="B146" s="55"/>
      <c r="C146" s="55"/>
      <c r="D146" s="55"/>
      <c r="E146" s="55"/>
      <c r="F146" s="55"/>
      <c r="G146" s="55"/>
      <c r="H146" s="55"/>
      <c r="I146" s="55"/>
      <c r="J146" s="56"/>
      <c r="K146" s="56"/>
      <c r="L146" s="58"/>
      <c r="M146" s="6"/>
    </row>
    <row r="147" spans="1:13" ht="16" thickBot="1" x14ac:dyDescent="0.4">
      <c r="A147" s="43" t="s">
        <v>49</v>
      </c>
      <c r="B147" s="44"/>
      <c r="C147" s="44"/>
      <c r="D147" s="44"/>
      <c r="E147" s="44"/>
      <c r="F147" s="44"/>
      <c r="G147" s="44"/>
      <c r="H147" s="44"/>
      <c r="I147" s="44"/>
      <c r="J147" s="44"/>
      <c r="K147" s="44"/>
      <c r="L147" s="6"/>
      <c r="M147" s="6"/>
    </row>
    <row r="148" spans="1:13" ht="15" thickBot="1" x14ac:dyDescent="0.4">
      <c r="A148" s="76" t="s">
        <v>45</v>
      </c>
      <c r="B148" s="45" t="s">
        <v>50</v>
      </c>
      <c r="C148" s="46"/>
      <c r="D148" s="46"/>
      <c r="E148" s="46"/>
      <c r="F148" s="46"/>
      <c r="G148" s="46"/>
      <c r="H148" s="46"/>
      <c r="I148" s="46"/>
      <c r="J148" s="46"/>
      <c r="K148" s="47"/>
      <c r="L148" s="6"/>
      <c r="M148" s="6"/>
    </row>
    <row r="149" spans="1:13" x14ac:dyDescent="0.35">
      <c r="A149" s="77"/>
      <c r="B149" s="48">
        <v>1</v>
      </c>
      <c r="C149" s="48">
        <v>2</v>
      </c>
      <c r="D149" s="48">
        <v>3</v>
      </c>
      <c r="E149" s="48">
        <v>4</v>
      </c>
      <c r="F149" s="48">
        <v>5</v>
      </c>
      <c r="G149" s="48">
        <v>6</v>
      </c>
      <c r="H149" s="48">
        <v>7</v>
      </c>
      <c r="I149" s="48">
        <v>8</v>
      </c>
      <c r="J149" s="48">
        <v>9</v>
      </c>
      <c r="K149" s="48">
        <v>10</v>
      </c>
      <c r="L149" s="6"/>
      <c r="M149" s="6"/>
    </row>
    <row r="150" spans="1:13" ht="15" thickBot="1" x14ac:dyDescent="0.4">
      <c r="A150" s="78"/>
      <c r="B150" s="28">
        <f>A152</f>
        <v>2011</v>
      </c>
      <c r="C150" s="28">
        <f>B150+1</f>
        <v>2012</v>
      </c>
      <c r="D150" s="28">
        <f t="shared" ref="D150:K150" si="15">C150+1</f>
        <v>2013</v>
      </c>
      <c r="E150" s="28">
        <f t="shared" si="15"/>
        <v>2014</v>
      </c>
      <c r="F150" s="28">
        <f t="shared" si="15"/>
        <v>2015</v>
      </c>
      <c r="G150" s="28">
        <f t="shared" si="15"/>
        <v>2016</v>
      </c>
      <c r="H150" s="28">
        <f t="shared" si="15"/>
        <v>2017</v>
      </c>
      <c r="I150" s="28">
        <f t="shared" si="15"/>
        <v>2018</v>
      </c>
      <c r="J150" s="28">
        <f t="shared" si="15"/>
        <v>2019</v>
      </c>
      <c r="K150" s="28">
        <f t="shared" si="15"/>
        <v>2020</v>
      </c>
      <c r="L150" s="6"/>
      <c r="M150" s="6"/>
    </row>
    <row r="151" spans="1:13" x14ac:dyDescent="0.35">
      <c r="A151" s="12" t="s">
        <v>12</v>
      </c>
      <c r="B151" s="14">
        <f>'Total WC'!B151-'XS WC'!B151-RetroRatedWC!B151</f>
        <v>28510</v>
      </c>
      <c r="C151" s="14">
        <f>'Total WC'!C151-'XS WC'!C151-RetroRatedWC!C151</f>
        <v>26849</v>
      </c>
      <c r="D151" s="14">
        <f>'Total WC'!D151-'XS WC'!D151-RetroRatedWC!D151</f>
        <v>28244</v>
      </c>
      <c r="E151" s="14">
        <f>'Total WC'!E151-'XS WC'!E151-RetroRatedWC!E151</f>
        <v>26747</v>
      </c>
      <c r="F151" s="14">
        <f>'Total WC'!F151-'XS WC'!F151-RetroRatedWC!F151</f>
        <v>-1970</v>
      </c>
      <c r="G151" s="14">
        <f>'Total WC'!G151-'XS WC'!G151-RetroRatedWC!G151</f>
        <v>-222</v>
      </c>
      <c r="H151" s="14">
        <f>'Total WC'!H151-'XS WC'!H151-RetroRatedWC!H151</f>
        <v>2333</v>
      </c>
      <c r="I151" s="14">
        <f>'Total WC'!I151-'XS WC'!I151-RetroRatedWC!I151</f>
        <v>315</v>
      </c>
      <c r="J151" s="14">
        <f>'Total WC'!J151-'XS WC'!J151-RetroRatedWC!J151</f>
        <v>255</v>
      </c>
      <c r="K151" s="14">
        <f>'Total WC'!K151-'XS WC'!K151-RetroRatedWC!K151</f>
        <v>5</v>
      </c>
      <c r="L151" s="6"/>
      <c r="M151" s="6"/>
    </row>
    <row r="152" spans="1:13" x14ac:dyDescent="0.35">
      <c r="A152" s="15">
        <f>$A$10</f>
        <v>2011</v>
      </c>
      <c r="B152" s="14">
        <f>'Total WC'!B152-'XS WC'!B152-RetroRatedWC!B152</f>
        <v>41998</v>
      </c>
      <c r="C152" s="14">
        <f>'Total WC'!C152-'XS WC'!C152-RetroRatedWC!C152</f>
        <v>43990</v>
      </c>
      <c r="D152" s="14">
        <f>'Total WC'!D152-'XS WC'!D152-RetroRatedWC!D152</f>
        <v>44526</v>
      </c>
      <c r="E152" s="14">
        <f>'Total WC'!E152-'XS WC'!E152-RetroRatedWC!E152</f>
        <v>44604</v>
      </c>
      <c r="F152" s="14">
        <f>'Total WC'!F152-'XS WC'!F152-RetroRatedWC!F152</f>
        <v>44198</v>
      </c>
      <c r="G152" s="14">
        <f>'Total WC'!G152-'XS WC'!G152-RetroRatedWC!G152</f>
        <v>44215</v>
      </c>
      <c r="H152" s="14">
        <f>'Total WC'!H152-'XS WC'!H152-RetroRatedWC!H152</f>
        <v>44228</v>
      </c>
      <c r="I152" s="14">
        <f>'Total WC'!I152-'XS WC'!I152-RetroRatedWC!I152</f>
        <v>44237</v>
      </c>
      <c r="J152" s="14">
        <f>'Total WC'!J152-'XS WC'!J152-RetroRatedWC!J152</f>
        <v>44247</v>
      </c>
      <c r="K152" s="14">
        <f>'Total WC'!K152-'XS WC'!K152-RetroRatedWC!K152</f>
        <v>44253</v>
      </c>
      <c r="L152" s="6"/>
      <c r="M152" s="6"/>
    </row>
    <row r="153" spans="1:13" ht="15" thickBot="1" x14ac:dyDescent="0.4">
      <c r="A153" s="15">
        <f>A152+1</f>
        <v>2012</v>
      </c>
      <c r="B153" s="39" t="s">
        <v>14</v>
      </c>
      <c r="C153" s="14">
        <f>'Total WC'!C153-'XS WC'!C153-RetroRatedWC!C153</f>
        <v>43135</v>
      </c>
      <c r="D153" s="14">
        <f>'Total WC'!D153-'XS WC'!D153-RetroRatedWC!D153</f>
        <v>45347</v>
      </c>
      <c r="E153" s="14">
        <f>'Total WC'!E153-'XS WC'!E153-RetroRatedWC!E153</f>
        <v>45602</v>
      </c>
      <c r="F153" s="14">
        <f>'Total WC'!F153-'XS WC'!F153-RetroRatedWC!F153</f>
        <v>45266</v>
      </c>
      <c r="G153" s="14">
        <f>'Total WC'!G153-'XS WC'!G153-RetroRatedWC!G153</f>
        <v>45289</v>
      </c>
      <c r="H153" s="14">
        <f>'Total WC'!H153-'XS WC'!H153-RetroRatedWC!H153</f>
        <v>45318</v>
      </c>
      <c r="I153" s="14">
        <f>'Total WC'!I153-'XS WC'!I153-RetroRatedWC!I153</f>
        <v>45336</v>
      </c>
      <c r="J153" s="14">
        <f>'Total WC'!J153-'XS WC'!J153-RetroRatedWC!J153</f>
        <v>45341</v>
      </c>
      <c r="K153" s="14">
        <f>'Total WC'!K153-'XS WC'!K153-RetroRatedWC!K153</f>
        <v>45344</v>
      </c>
      <c r="L153" s="50"/>
      <c r="M153" s="51"/>
    </row>
    <row r="154" spans="1:13" ht="15" thickBot="1" x14ac:dyDescent="0.4">
      <c r="A154" s="15">
        <f t="shared" ref="A154:A161" si="16">A153+1</f>
        <v>2013</v>
      </c>
      <c r="B154" s="39" t="s">
        <v>14</v>
      </c>
      <c r="C154" s="39" t="s">
        <v>14</v>
      </c>
      <c r="D154" s="14">
        <f>'Total WC'!D154-'XS WC'!D154-RetroRatedWC!D154</f>
        <v>46425</v>
      </c>
      <c r="E154" s="14">
        <f>'Total WC'!E154-'XS WC'!E154-RetroRatedWC!E154</f>
        <v>48689</v>
      </c>
      <c r="F154" s="14">
        <f>'Total WC'!F154-'XS WC'!F154-RetroRatedWC!F154</f>
        <v>48511</v>
      </c>
      <c r="G154" s="14">
        <f>'Total WC'!G154-'XS WC'!G154-RetroRatedWC!G154</f>
        <v>48534</v>
      </c>
      <c r="H154" s="14">
        <f>'Total WC'!H154-'XS WC'!H154-RetroRatedWC!H154</f>
        <v>48558</v>
      </c>
      <c r="I154" s="14">
        <f>'Total WC'!I154-'XS WC'!I154-RetroRatedWC!I154</f>
        <v>48566</v>
      </c>
      <c r="J154" s="14">
        <f>'Total WC'!J154-'XS WC'!J154-RetroRatedWC!J154</f>
        <v>48575</v>
      </c>
      <c r="K154" s="14">
        <f>'Total WC'!K154-'XS WC'!K154-RetroRatedWC!K154</f>
        <v>48581</v>
      </c>
      <c r="L154" s="50"/>
      <c r="M154" s="51"/>
    </row>
    <row r="155" spans="1:13" ht="15" thickBot="1" x14ac:dyDescent="0.4">
      <c r="A155" s="15">
        <f t="shared" si="16"/>
        <v>2014</v>
      </c>
      <c r="B155" s="39" t="s">
        <v>14</v>
      </c>
      <c r="C155" s="39" t="s">
        <v>14</v>
      </c>
      <c r="D155" s="39" t="s">
        <v>14</v>
      </c>
      <c r="E155" s="14">
        <f>'Total WC'!E155-'XS WC'!E155-RetroRatedWC!E155</f>
        <v>48380</v>
      </c>
      <c r="F155" s="14">
        <f>'Total WC'!F155-'XS WC'!F155-RetroRatedWC!F155</f>
        <v>50448</v>
      </c>
      <c r="G155" s="14">
        <f>'Total WC'!G155-'XS WC'!G155-RetroRatedWC!G155</f>
        <v>50587</v>
      </c>
      <c r="H155" s="14">
        <f>'Total WC'!H155-'XS WC'!H155-RetroRatedWC!H155</f>
        <v>50705</v>
      </c>
      <c r="I155" s="14">
        <f>'Total WC'!I155-'XS WC'!I155-RetroRatedWC!I155</f>
        <v>50676</v>
      </c>
      <c r="J155" s="14">
        <f>'Total WC'!J155-'XS WC'!J155-RetroRatedWC!J155</f>
        <v>50694</v>
      </c>
      <c r="K155" s="14">
        <f>'Total WC'!K155-'XS WC'!K155-RetroRatedWC!K155</f>
        <v>50712</v>
      </c>
      <c r="L155" s="50"/>
      <c r="M155" s="51"/>
    </row>
    <row r="156" spans="1:13" ht="15" thickBot="1" x14ac:dyDescent="0.4">
      <c r="A156" s="15">
        <f t="shared" si="16"/>
        <v>2015</v>
      </c>
      <c r="B156" s="39" t="s">
        <v>14</v>
      </c>
      <c r="C156" s="39" t="s">
        <v>14</v>
      </c>
      <c r="D156" s="39" t="s">
        <v>14</v>
      </c>
      <c r="E156" s="39" t="s">
        <v>14</v>
      </c>
      <c r="F156" s="14">
        <f>'Total WC'!F156-'XS WC'!F156-RetroRatedWC!F156</f>
        <v>49596</v>
      </c>
      <c r="G156" s="14">
        <f>'Total WC'!G156-'XS WC'!G156-RetroRatedWC!G156</f>
        <v>51745</v>
      </c>
      <c r="H156" s="14">
        <f>'Total WC'!H156-'XS WC'!H156-RetroRatedWC!H156</f>
        <v>52150</v>
      </c>
      <c r="I156" s="14">
        <f>'Total WC'!I156-'XS WC'!I156-RetroRatedWC!I156</f>
        <v>52064</v>
      </c>
      <c r="J156" s="14">
        <f>'Total WC'!J156-'XS WC'!J156-RetroRatedWC!J156</f>
        <v>52082</v>
      </c>
      <c r="K156" s="14">
        <f>'Total WC'!K156-'XS WC'!K156-RetroRatedWC!K156</f>
        <v>52089</v>
      </c>
      <c r="L156" s="50"/>
      <c r="M156" s="51"/>
    </row>
    <row r="157" spans="1:13" ht="15" thickBot="1" x14ac:dyDescent="0.4">
      <c r="A157" s="15">
        <f t="shared" si="16"/>
        <v>2016</v>
      </c>
      <c r="B157" s="39" t="s">
        <v>14</v>
      </c>
      <c r="C157" s="39" t="s">
        <v>14</v>
      </c>
      <c r="D157" s="39" t="s">
        <v>14</v>
      </c>
      <c r="E157" s="39" t="s">
        <v>14</v>
      </c>
      <c r="F157" s="39" t="s">
        <v>14</v>
      </c>
      <c r="G157" s="14">
        <f>'Total WC'!G157-'XS WC'!G157-RetroRatedWC!G157</f>
        <v>48537</v>
      </c>
      <c r="H157" s="14">
        <f>'Total WC'!H157-'XS WC'!H157-RetroRatedWC!H157</f>
        <v>50881</v>
      </c>
      <c r="I157" s="14">
        <f>'Total WC'!I157-'XS WC'!I157-RetroRatedWC!I157</f>
        <v>51335</v>
      </c>
      <c r="J157" s="14">
        <f>'Total WC'!J157-'XS WC'!J157-RetroRatedWC!J157</f>
        <v>51404</v>
      </c>
      <c r="K157" s="14">
        <f>'Total WC'!K157-'XS WC'!K157-RetroRatedWC!K157</f>
        <v>51470</v>
      </c>
      <c r="L157" s="50"/>
      <c r="M157" s="51"/>
    </row>
    <row r="158" spans="1:13" ht="15" thickBot="1" x14ac:dyDescent="0.4">
      <c r="A158" s="15">
        <f t="shared" si="16"/>
        <v>2017</v>
      </c>
      <c r="B158" s="39" t="s">
        <v>14</v>
      </c>
      <c r="C158" s="39" t="s">
        <v>14</v>
      </c>
      <c r="D158" s="39" t="s">
        <v>14</v>
      </c>
      <c r="E158" s="39" t="s">
        <v>14</v>
      </c>
      <c r="F158" s="39" t="s">
        <v>14</v>
      </c>
      <c r="G158" s="39" t="s">
        <v>14</v>
      </c>
      <c r="H158" s="14">
        <f>'Total WC'!H158-'XS WC'!H158-RetroRatedWC!H158</f>
        <v>47187</v>
      </c>
      <c r="I158" s="14">
        <f>'Total WC'!I158-'XS WC'!I158-RetroRatedWC!I158</f>
        <v>50399</v>
      </c>
      <c r="J158" s="14">
        <f>'Total WC'!J158-'XS WC'!J158-RetroRatedWC!J158</f>
        <v>50670</v>
      </c>
      <c r="K158" s="14">
        <f>'Total WC'!K158-'XS WC'!K158-RetroRatedWC!K158</f>
        <v>50782</v>
      </c>
      <c r="L158" s="50"/>
      <c r="M158" s="51"/>
    </row>
    <row r="159" spans="1:13" ht="15" thickBot="1" x14ac:dyDescent="0.4">
      <c r="A159" s="15">
        <f t="shared" si="16"/>
        <v>2018</v>
      </c>
      <c r="B159" s="39" t="s">
        <v>14</v>
      </c>
      <c r="C159" s="39" t="s">
        <v>14</v>
      </c>
      <c r="D159" s="39" t="s">
        <v>14</v>
      </c>
      <c r="E159" s="39" t="s">
        <v>14</v>
      </c>
      <c r="F159" s="39" t="s">
        <v>14</v>
      </c>
      <c r="G159" s="39" t="s">
        <v>14</v>
      </c>
      <c r="H159" s="39" t="s">
        <v>14</v>
      </c>
      <c r="I159" s="14">
        <f>'Total WC'!I159-'XS WC'!I159-RetroRatedWC!I159</f>
        <v>46805</v>
      </c>
      <c r="J159" s="14">
        <f>'Total WC'!J159-'XS WC'!J159-RetroRatedWC!J159</f>
        <v>48751</v>
      </c>
      <c r="K159" s="14">
        <f>'Total WC'!K159-'XS WC'!K159-RetroRatedWC!K159</f>
        <v>49017</v>
      </c>
      <c r="L159" s="50"/>
      <c r="M159" s="51"/>
    </row>
    <row r="160" spans="1:13" ht="15" thickBot="1" x14ac:dyDescent="0.4">
      <c r="A160" s="15">
        <f t="shared" si="16"/>
        <v>2019</v>
      </c>
      <c r="B160" s="39" t="s">
        <v>14</v>
      </c>
      <c r="C160" s="39" t="s">
        <v>14</v>
      </c>
      <c r="D160" s="39" t="s">
        <v>14</v>
      </c>
      <c r="E160" s="39" t="s">
        <v>14</v>
      </c>
      <c r="F160" s="39" t="s">
        <v>14</v>
      </c>
      <c r="G160" s="39" t="s">
        <v>14</v>
      </c>
      <c r="H160" s="39" t="s">
        <v>14</v>
      </c>
      <c r="I160" s="39" t="s">
        <v>14</v>
      </c>
      <c r="J160" s="14">
        <f>'Total WC'!J160-'XS WC'!J160-RetroRatedWC!J160</f>
        <v>44959</v>
      </c>
      <c r="K160" s="14">
        <f>'Total WC'!K160-'XS WC'!K160-RetroRatedWC!K160</f>
        <v>47184</v>
      </c>
      <c r="L160" s="50"/>
      <c r="M160" s="51"/>
    </row>
    <row r="161" spans="1:13" ht="15" thickBot="1" x14ac:dyDescent="0.4">
      <c r="A161" s="15">
        <f t="shared" si="16"/>
        <v>2020</v>
      </c>
      <c r="B161" s="39" t="s">
        <v>14</v>
      </c>
      <c r="C161" s="39" t="s">
        <v>14</v>
      </c>
      <c r="D161" s="39" t="s">
        <v>14</v>
      </c>
      <c r="E161" s="39" t="s">
        <v>14</v>
      </c>
      <c r="F161" s="39" t="s">
        <v>14</v>
      </c>
      <c r="G161" s="39" t="s">
        <v>14</v>
      </c>
      <c r="H161" s="39" t="s">
        <v>14</v>
      </c>
      <c r="I161" s="39" t="s">
        <v>14</v>
      </c>
      <c r="J161" s="39" t="s">
        <v>14</v>
      </c>
      <c r="K161" s="14">
        <f>'Total WC'!K161-'XS WC'!K161-RetroRatedWC!K161</f>
        <v>34986</v>
      </c>
      <c r="L161" s="50"/>
      <c r="M161" s="51"/>
    </row>
    <row r="162" spans="1:13" x14ac:dyDescent="0.35">
      <c r="A162" s="6"/>
      <c r="B162" s="50"/>
      <c r="C162" s="50"/>
      <c r="D162" s="6"/>
      <c r="E162" s="6"/>
      <c r="F162" s="6"/>
      <c r="G162" s="6"/>
      <c r="H162" s="6"/>
      <c r="I162" s="6"/>
      <c r="J162" s="6"/>
      <c r="K162" s="6"/>
      <c r="L162" s="50"/>
      <c r="M162" s="51"/>
    </row>
    <row r="163" spans="1:13" x14ac:dyDescent="0.35">
      <c r="A163" s="6"/>
      <c r="B163" s="50"/>
      <c r="C163" s="6"/>
      <c r="D163" s="6"/>
      <c r="E163" s="6"/>
      <c r="F163" s="6"/>
      <c r="G163" s="6"/>
      <c r="H163" s="6"/>
      <c r="I163" s="6"/>
      <c r="J163" s="6"/>
      <c r="K163" s="6"/>
      <c r="L163" s="6"/>
      <c r="M163" s="6"/>
    </row>
    <row r="164" spans="1:13" ht="15.5" x14ac:dyDescent="0.35">
      <c r="A164" s="43" t="s">
        <v>51</v>
      </c>
      <c r="B164" s="44"/>
      <c r="C164" s="44"/>
      <c r="D164" s="44"/>
      <c r="E164" s="44"/>
      <c r="F164" s="44"/>
      <c r="G164" s="44"/>
      <c r="H164" s="44"/>
      <c r="I164" s="44"/>
      <c r="J164" s="44"/>
      <c r="K164" s="44"/>
      <c r="L164" s="44"/>
      <c r="M164" s="6"/>
    </row>
    <row r="165" spans="1:13" ht="16" thickBot="1" x14ac:dyDescent="0.4">
      <c r="A165" s="43" t="s">
        <v>44</v>
      </c>
      <c r="B165" s="44"/>
      <c r="C165" s="44"/>
      <c r="D165" s="44"/>
      <c r="E165" s="44"/>
      <c r="F165" s="44"/>
      <c r="G165" s="44"/>
      <c r="H165" s="44"/>
      <c r="I165" s="44"/>
      <c r="J165" s="44"/>
      <c r="K165" s="44"/>
      <c r="L165" s="44"/>
      <c r="M165" s="6"/>
    </row>
    <row r="166" spans="1:13" ht="15" thickBot="1" x14ac:dyDescent="0.4">
      <c r="A166" s="76" t="s">
        <v>45</v>
      </c>
      <c r="B166" s="45" t="s">
        <v>52</v>
      </c>
      <c r="C166" s="46"/>
      <c r="D166" s="46"/>
      <c r="E166" s="46"/>
      <c r="F166" s="46"/>
      <c r="G166" s="46"/>
      <c r="H166" s="46"/>
      <c r="I166" s="46"/>
      <c r="J166" s="46"/>
      <c r="K166" s="47"/>
      <c r="L166" s="48">
        <v>11</v>
      </c>
      <c r="M166" s="6"/>
    </row>
    <row r="167" spans="1:13" x14ac:dyDescent="0.35">
      <c r="A167" s="77"/>
      <c r="B167" s="48">
        <v>1</v>
      </c>
      <c r="C167" s="48">
        <v>2</v>
      </c>
      <c r="D167" s="48">
        <v>3</v>
      </c>
      <c r="E167" s="48">
        <v>4</v>
      </c>
      <c r="F167" s="48">
        <v>5</v>
      </c>
      <c r="G167" s="48">
        <v>6</v>
      </c>
      <c r="H167" s="48">
        <v>7</v>
      </c>
      <c r="I167" s="48">
        <v>8</v>
      </c>
      <c r="J167" s="48">
        <v>9</v>
      </c>
      <c r="K167" s="48">
        <v>10</v>
      </c>
      <c r="L167" s="77" t="s">
        <v>53</v>
      </c>
      <c r="M167" s="6"/>
    </row>
    <row r="168" spans="1:13" ht="15" thickBot="1" x14ac:dyDescent="0.4">
      <c r="A168" s="78"/>
      <c r="B168" s="28">
        <f>A170</f>
        <v>2011</v>
      </c>
      <c r="C168" s="28">
        <f>B168+1</f>
        <v>2012</v>
      </c>
      <c r="D168" s="28">
        <f t="shared" ref="D168:K168" si="17">C168+1</f>
        <v>2013</v>
      </c>
      <c r="E168" s="28">
        <f t="shared" si="17"/>
        <v>2014</v>
      </c>
      <c r="F168" s="28">
        <f t="shared" si="17"/>
        <v>2015</v>
      </c>
      <c r="G168" s="28">
        <f t="shared" si="17"/>
        <v>2016</v>
      </c>
      <c r="H168" s="28">
        <f t="shared" si="17"/>
        <v>2017</v>
      </c>
      <c r="I168" s="28">
        <f t="shared" si="17"/>
        <v>2018</v>
      </c>
      <c r="J168" s="28">
        <f t="shared" si="17"/>
        <v>2019</v>
      </c>
      <c r="K168" s="28">
        <f t="shared" si="17"/>
        <v>2020</v>
      </c>
      <c r="L168" s="78"/>
      <c r="M168" s="6"/>
    </row>
    <row r="169" spans="1:13" x14ac:dyDescent="0.35">
      <c r="A169" s="62" t="s">
        <v>54</v>
      </c>
      <c r="B169" s="14">
        <f>'Total WC'!B169-'XS WC'!B169-RetroRatedWC!B169</f>
        <v>-642</v>
      </c>
      <c r="C169" s="14">
        <f>'Total WC'!C169-'XS WC'!C169-RetroRatedWC!C169</f>
        <v>1579862.6733144897</v>
      </c>
      <c r="D169" s="14">
        <f>'Total WC'!D169-'XS WC'!D169-RetroRatedWC!D169</f>
        <v>-14752.129929999977</v>
      </c>
      <c r="E169" s="14">
        <f>'Total WC'!E169-'XS WC'!E169-RetroRatedWC!E169</f>
        <v>17063.689539999843</v>
      </c>
      <c r="F169" s="14">
        <f>'Total WC'!F169-'XS WC'!F169-RetroRatedWC!F169</f>
        <v>-18.508230000019068</v>
      </c>
      <c r="G169" s="14">
        <f>'Total WC'!G169-'XS WC'!G169-RetroRatedWC!G169</f>
        <v>49.19813999998587</v>
      </c>
      <c r="H169" s="14">
        <f>'Total WC'!H169-'XS WC'!H169-RetroRatedWC!H169</f>
        <v>-1.3156699999872217</v>
      </c>
      <c r="I169" s="14">
        <f>'Total WC'!I169-'XS WC'!I169-RetroRatedWC!I169</f>
        <v>-1769.3548000000119</v>
      </c>
      <c r="J169" s="14">
        <f>'Total WC'!J169-'XS WC'!J169-RetroRatedWC!J169</f>
        <v>-157.70981999999282</v>
      </c>
      <c r="K169" s="14">
        <f>'Total WC'!K169-'XS WC'!K169-RetroRatedWC!K169</f>
        <v>-268.8075800001323</v>
      </c>
      <c r="L169" s="14">
        <f>'Total WC'!L169-'XS WC'!L169-RetroRatedWC!L169</f>
        <v>-406.72376000013946</v>
      </c>
      <c r="M169" s="56"/>
    </row>
    <row r="170" spans="1:13" x14ac:dyDescent="0.35">
      <c r="A170" s="15">
        <f>$A$10</f>
        <v>2011</v>
      </c>
      <c r="B170" s="14">
        <f>'Total WC'!B170-'XS WC'!B170-RetroRatedWC!B170</f>
        <v>656801.66402506945</v>
      </c>
      <c r="C170" s="14">
        <f>'Total WC'!C170-'XS WC'!C170-RetroRatedWC!C170</f>
        <v>755489.84992763761</v>
      </c>
      <c r="D170" s="14">
        <f>'Total WC'!D170-'XS WC'!D170-RetroRatedWC!D170</f>
        <v>756158.60655447363</v>
      </c>
      <c r="E170" s="14">
        <f>'Total WC'!E170-'XS WC'!E170-RetroRatedWC!E170</f>
        <v>762089.6309293916</v>
      </c>
      <c r="F170" s="14">
        <f>'Total WC'!F170-'XS WC'!F170-RetroRatedWC!F170</f>
        <v>761873.70931152266</v>
      </c>
      <c r="G170" s="14">
        <f>'Total WC'!G170-'XS WC'!G170-RetroRatedWC!G170</f>
        <v>761877.95700693247</v>
      </c>
      <c r="H170" s="14">
        <f>'Total WC'!H170-'XS WC'!H170-RetroRatedWC!H170</f>
        <v>761868.51888693252</v>
      </c>
      <c r="I170" s="14">
        <f>'Total WC'!I170-'XS WC'!I170-RetroRatedWC!I170</f>
        <v>761880.89530693251</v>
      </c>
      <c r="J170" s="14">
        <f>'Total WC'!J170-'XS WC'!J170-RetroRatedWC!J170</f>
        <v>761880.59426693246</v>
      </c>
      <c r="K170" s="14">
        <f>'Total WC'!K170-'XS WC'!K170-RetroRatedWC!K170</f>
        <v>761842.24931693263</v>
      </c>
      <c r="L170" s="14">
        <f>'Total WC'!L170-'XS WC'!L170-RetroRatedWC!L170</f>
        <v>-38.344949999995649</v>
      </c>
      <c r="M170" s="56"/>
    </row>
    <row r="171" spans="1:13" ht="15" thickBot="1" x14ac:dyDescent="0.4">
      <c r="A171" s="15">
        <f>A170+1</f>
        <v>2012</v>
      </c>
      <c r="B171" s="39" t="s">
        <v>14</v>
      </c>
      <c r="C171" s="14">
        <f>'Total WC'!C171-'XS WC'!C171-RetroRatedWC!C171</f>
        <v>855566.03665135754</v>
      </c>
      <c r="D171" s="14">
        <f>'Total WC'!D171-'XS WC'!D171-RetroRatedWC!D171</f>
        <v>857276.53930180822</v>
      </c>
      <c r="E171" s="14">
        <f>'Total WC'!E171-'XS WC'!E171-RetroRatedWC!E171</f>
        <v>865248.33982577198</v>
      </c>
      <c r="F171" s="14">
        <f>'Total WC'!F171-'XS WC'!F171-RetroRatedWC!F171</f>
        <v>865215.84570802434</v>
      </c>
      <c r="G171" s="14">
        <f>'Total WC'!G171-'XS WC'!G171-RetroRatedWC!G171</f>
        <v>865173.58347001183</v>
      </c>
      <c r="H171" s="14">
        <f>'Total WC'!H171-'XS WC'!H171-RetroRatedWC!H171</f>
        <v>865122.41221001174</v>
      </c>
      <c r="I171" s="14">
        <f>'Total WC'!I171-'XS WC'!I171-RetroRatedWC!I171</f>
        <v>865114.45725001174</v>
      </c>
      <c r="J171" s="14">
        <f>'Total WC'!J171-'XS WC'!J171-RetroRatedWC!J171</f>
        <v>865114.31855001173</v>
      </c>
      <c r="K171" s="14">
        <f>'Total WC'!K171-'XS WC'!K171-RetroRatedWC!K171</f>
        <v>865098.40770001174</v>
      </c>
      <c r="L171" s="14">
        <f>'Total WC'!L171-'XS WC'!L171-RetroRatedWC!L171</f>
        <v>-15.910849999999641</v>
      </c>
      <c r="M171" s="56"/>
    </row>
    <row r="172" spans="1:13" ht="15" thickBot="1" x14ac:dyDescent="0.4">
      <c r="A172" s="15">
        <f t="shared" ref="A172:A179" si="18">A171+1</f>
        <v>2013</v>
      </c>
      <c r="B172" s="39" t="s">
        <v>14</v>
      </c>
      <c r="C172" s="39" t="s">
        <v>14</v>
      </c>
      <c r="D172" s="14">
        <f>'Total WC'!D172-'XS WC'!D172-RetroRatedWC!D172</f>
        <v>1080282.8957481585</v>
      </c>
      <c r="E172" s="14">
        <f>'Total WC'!E172-'XS WC'!E172-RetroRatedWC!E172</f>
        <v>1091290.2848355654</v>
      </c>
      <c r="F172" s="14">
        <f>'Total WC'!F172-'XS WC'!F172-RetroRatedWC!F172</f>
        <v>1092273.3004151538</v>
      </c>
      <c r="G172" s="14">
        <f>'Total WC'!G172-'XS WC'!G172-RetroRatedWC!G172</f>
        <v>1092078.1795622772</v>
      </c>
      <c r="H172" s="14">
        <f>'Total WC'!H172-'XS WC'!H172-RetroRatedWC!H172</f>
        <v>1092003.0288722771</v>
      </c>
      <c r="I172" s="14">
        <f>'Total WC'!I172-'XS WC'!I172-RetroRatedWC!I172</f>
        <v>1091933.9139722772</v>
      </c>
      <c r="J172" s="14">
        <f>'Total WC'!J172-'XS WC'!J172-RetroRatedWC!J172</f>
        <v>1091846.4830622771</v>
      </c>
      <c r="K172" s="14">
        <f>'Total WC'!K172-'XS WC'!K172-RetroRatedWC!K172</f>
        <v>1091889.5943222772</v>
      </c>
      <c r="L172" s="14">
        <f>'Total WC'!L172-'XS WC'!L172-RetroRatedWC!L172</f>
        <v>43.111260000001408</v>
      </c>
      <c r="M172" s="56"/>
    </row>
    <row r="173" spans="1:13" ht="15" thickBot="1" x14ac:dyDescent="0.4">
      <c r="A173" s="15">
        <f t="shared" si="18"/>
        <v>2014</v>
      </c>
      <c r="B173" s="39" t="s">
        <v>14</v>
      </c>
      <c r="C173" s="39" t="s">
        <v>14</v>
      </c>
      <c r="D173" s="39" t="s">
        <v>14</v>
      </c>
      <c r="E173" s="14">
        <f>'Total WC'!E173-'XS WC'!E173-RetroRatedWC!E173</f>
        <v>1190067.5166877802</v>
      </c>
      <c r="F173" s="14">
        <f>'Total WC'!F173-'XS WC'!F173-RetroRatedWC!F173</f>
        <v>1202135.0676292032</v>
      </c>
      <c r="G173" s="14">
        <f>'Total WC'!G173-'XS WC'!G173-RetroRatedWC!G173</f>
        <v>1203540.1754161783</v>
      </c>
      <c r="H173" s="14">
        <f>'Total WC'!H173-'XS WC'!H173-RetroRatedWC!H173</f>
        <v>1203476.4736051685</v>
      </c>
      <c r="I173" s="14">
        <f>'Total WC'!I173-'XS WC'!I173-RetroRatedWC!I173</f>
        <v>1203156.6576903739</v>
      </c>
      <c r="J173" s="14">
        <f>'Total WC'!J173-'XS WC'!J173-RetroRatedWC!J173</f>
        <v>1203009.2931058533</v>
      </c>
      <c r="K173" s="14">
        <f>'Total WC'!K173-'XS WC'!K173-RetroRatedWC!K173</f>
        <v>1203057.5409058535</v>
      </c>
      <c r="L173" s="14">
        <f>'Total WC'!L173-'XS WC'!L173-RetroRatedWC!L173</f>
        <v>48.247800000007956</v>
      </c>
      <c r="M173" s="56"/>
    </row>
    <row r="174" spans="1:13" ht="15" thickBot="1" x14ac:dyDescent="0.4">
      <c r="A174" s="15">
        <f t="shared" si="18"/>
        <v>2015</v>
      </c>
      <c r="B174" s="39" t="s">
        <v>14</v>
      </c>
      <c r="C174" s="39" t="s">
        <v>14</v>
      </c>
      <c r="D174" s="39" t="s">
        <v>14</v>
      </c>
      <c r="E174" s="39" t="s">
        <v>14</v>
      </c>
      <c r="F174" s="14">
        <f>'Total WC'!F174-'XS WC'!F174-RetroRatedWC!F174</f>
        <v>1312295.1109567198</v>
      </c>
      <c r="G174" s="14">
        <f>'Total WC'!G174-'XS WC'!G174-RetroRatedWC!G174</f>
        <v>1325385.208983995</v>
      </c>
      <c r="H174" s="14">
        <f>'Total WC'!H174-'XS WC'!H174-RetroRatedWC!H174</f>
        <v>1326306.7169170987</v>
      </c>
      <c r="I174" s="14">
        <f>'Total WC'!I174-'XS WC'!I174-RetroRatedWC!I174</f>
        <v>1325753.2984725782</v>
      </c>
      <c r="J174" s="14">
        <f>'Total WC'!J174-'XS WC'!J174-RetroRatedWC!J174</f>
        <v>1325583.9372070988</v>
      </c>
      <c r="K174" s="14">
        <f>'Total WC'!K174-'XS WC'!K174-RetroRatedWC!K174</f>
        <v>1325568.7058170987</v>
      </c>
      <c r="L174" s="14">
        <f>'Total WC'!L174-'XS WC'!L174-RetroRatedWC!L174</f>
        <v>-15.23139000000765</v>
      </c>
      <c r="M174" s="56"/>
    </row>
    <row r="175" spans="1:13" ht="15" thickBot="1" x14ac:dyDescent="0.4">
      <c r="A175" s="15">
        <f t="shared" si="18"/>
        <v>2016</v>
      </c>
      <c r="B175" s="39" t="s">
        <v>14</v>
      </c>
      <c r="C175" s="39" t="s">
        <v>14</v>
      </c>
      <c r="D175" s="39" t="s">
        <v>14</v>
      </c>
      <c r="E175" s="39" t="s">
        <v>14</v>
      </c>
      <c r="F175" s="39" t="s">
        <v>14</v>
      </c>
      <c r="G175" s="14">
        <f>'Total WC'!G175-'XS WC'!G175-RetroRatedWC!G175</f>
        <v>1411074.7345886389</v>
      </c>
      <c r="H175" s="14">
        <f>'Total WC'!H175-'XS WC'!H175-RetroRatedWC!H175</f>
        <v>1428958.2345404804</v>
      </c>
      <c r="I175" s="14">
        <f>'Total WC'!I175-'XS WC'!I175-RetroRatedWC!I175</f>
        <v>1428249.9793591495</v>
      </c>
      <c r="J175" s="14">
        <f>'Total WC'!J175-'XS WC'!J175-RetroRatedWC!J175</f>
        <v>1427912.9637349029</v>
      </c>
      <c r="K175" s="14">
        <f>'Total WC'!K175-'XS WC'!K175-RetroRatedWC!K175</f>
        <v>1427237.9503513509</v>
      </c>
      <c r="L175" s="14">
        <f>'Total WC'!L175-'XS WC'!L175-RetroRatedWC!L175</f>
        <v>-675.01338355188636</v>
      </c>
      <c r="M175" s="56"/>
    </row>
    <row r="176" spans="1:13" ht="15" thickBot="1" x14ac:dyDescent="0.4">
      <c r="A176" s="15">
        <f t="shared" si="18"/>
        <v>2017</v>
      </c>
      <c r="B176" s="39" t="s">
        <v>14</v>
      </c>
      <c r="C176" s="39" t="s">
        <v>14</v>
      </c>
      <c r="D176" s="39" t="s">
        <v>14</v>
      </c>
      <c r="E176" s="39" t="s">
        <v>14</v>
      </c>
      <c r="F176" s="39" t="s">
        <v>14</v>
      </c>
      <c r="G176" s="39" t="s">
        <v>14</v>
      </c>
      <c r="H176" s="14">
        <f>'Total WC'!H176-'XS WC'!H176-RetroRatedWC!H176</f>
        <v>1385371.9860099489</v>
      </c>
      <c r="I176" s="14">
        <f>'Total WC'!I176-'XS WC'!I176-RetroRatedWC!I176</f>
        <v>1393758.1618432421</v>
      </c>
      <c r="J176" s="14">
        <f>'Total WC'!J176-'XS WC'!J176-RetroRatedWC!J176</f>
        <v>1394825.08389726</v>
      </c>
      <c r="K176" s="14">
        <f>'Total WC'!K176-'XS WC'!K176-RetroRatedWC!K176</f>
        <v>1391853.0744838258</v>
      </c>
      <c r="L176" s="14">
        <f>'Total WC'!L176-'XS WC'!L176-RetroRatedWC!L176</f>
        <v>-2972.0094134342435</v>
      </c>
      <c r="M176" s="56"/>
    </row>
    <row r="177" spans="1:13" ht="15" thickBot="1" x14ac:dyDescent="0.4">
      <c r="A177" s="15">
        <f t="shared" si="18"/>
        <v>2018</v>
      </c>
      <c r="B177" s="39" t="s">
        <v>14</v>
      </c>
      <c r="C177" s="39" t="s">
        <v>14</v>
      </c>
      <c r="D177" s="39" t="s">
        <v>14</v>
      </c>
      <c r="E177" s="39" t="s">
        <v>14</v>
      </c>
      <c r="F177" s="39" t="s">
        <v>14</v>
      </c>
      <c r="G177" s="39" t="s">
        <v>14</v>
      </c>
      <c r="H177" s="39" t="s">
        <v>14</v>
      </c>
      <c r="I177" s="14">
        <f>'Total WC'!I177-'XS WC'!I177-RetroRatedWC!I177</f>
        <v>1307582.8142271996</v>
      </c>
      <c r="J177" s="14">
        <f>'Total WC'!J177-'XS WC'!J177-RetroRatedWC!J177</f>
        <v>1320234.1694638822</v>
      </c>
      <c r="K177" s="14">
        <f>'Total WC'!K177-'XS WC'!K177-RetroRatedWC!K177</f>
        <v>1319568.2948296359</v>
      </c>
      <c r="L177" s="14">
        <f>'Total WC'!L177-'XS WC'!L177-RetroRatedWC!L177</f>
        <v>-665.87463424653379</v>
      </c>
      <c r="M177" s="56"/>
    </row>
    <row r="178" spans="1:13" ht="15" thickBot="1" x14ac:dyDescent="0.4">
      <c r="A178" s="15">
        <f t="shared" si="18"/>
        <v>2019</v>
      </c>
      <c r="B178" s="39" t="s">
        <v>14</v>
      </c>
      <c r="C178" s="39" t="s">
        <v>14</v>
      </c>
      <c r="D178" s="39" t="s">
        <v>14</v>
      </c>
      <c r="E178" s="39" t="s">
        <v>14</v>
      </c>
      <c r="F178" s="39" t="s">
        <v>14</v>
      </c>
      <c r="G178" s="39" t="s">
        <v>14</v>
      </c>
      <c r="H178" s="39" t="s">
        <v>14</v>
      </c>
      <c r="I178" s="39" t="s">
        <v>14</v>
      </c>
      <c r="J178" s="14">
        <f>'Total WC'!J178-'XS WC'!J178-RetroRatedWC!J178</f>
        <v>1201248.6012485274</v>
      </c>
      <c r="K178" s="14">
        <f>'Total WC'!K178-'XS WC'!K178-RetroRatedWC!K178</f>
        <v>1203817.0414906188</v>
      </c>
      <c r="L178" s="14">
        <f>'Total WC'!L178-'XS WC'!L178-RetroRatedWC!L178</f>
        <v>2568.4402420914694</v>
      </c>
      <c r="M178" s="56"/>
    </row>
    <row r="179" spans="1:13" ht="15" thickBot="1" x14ac:dyDescent="0.4">
      <c r="A179" s="15">
        <f t="shared" si="18"/>
        <v>2020</v>
      </c>
      <c r="B179" s="39" t="s">
        <v>14</v>
      </c>
      <c r="C179" s="39" t="s">
        <v>14</v>
      </c>
      <c r="D179" s="39" t="s">
        <v>14</v>
      </c>
      <c r="E179" s="39" t="s">
        <v>14</v>
      </c>
      <c r="F179" s="39" t="s">
        <v>14</v>
      </c>
      <c r="G179" s="39" t="s">
        <v>14</v>
      </c>
      <c r="H179" s="39" t="s">
        <v>14</v>
      </c>
      <c r="I179" s="39" t="s">
        <v>14</v>
      </c>
      <c r="J179" s="39" t="s">
        <v>14</v>
      </c>
      <c r="K179" s="14">
        <f>'Total WC'!K179-'XS WC'!K179-RetroRatedWC!K179</f>
        <v>1034230.4015499974</v>
      </c>
      <c r="L179" s="14">
        <f>'Total WC'!L179-'XS WC'!L179-RetroRatedWC!L179</f>
        <v>1034230.4015499974</v>
      </c>
      <c r="M179" s="6"/>
    </row>
    <row r="180" spans="1:13" ht="15" thickBot="1" x14ac:dyDescent="0.4">
      <c r="A180" s="73" t="s">
        <v>61</v>
      </c>
      <c r="B180" s="49" t="s">
        <v>14</v>
      </c>
      <c r="C180" s="49" t="s">
        <v>14</v>
      </c>
      <c r="D180" s="49" t="s">
        <v>14</v>
      </c>
      <c r="E180" s="49" t="s">
        <v>14</v>
      </c>
      <c r="F180" s="49" t="s">
        <v>14</v>
      </c>
      <c r="G180" s="49" t="s">
        <v>14</v>
      </c>
      <c r="H180" s="49" t="s">
        <v>14</v>
      </c>
      <c r="I180" s="49" t="s">
        <v>14</v>
      </c>
      <c r="J180" s="49" t="s">
        <v>14</v>
      </c>
      <c r="K180" s="49" t="s">
        <v>14</v>
      </c>
      <c r="L180" s="14">
        <f>'Total WC'!L180-'XS WC'!L180-RetroRatedWC!L180</f>
        <v>1032101.0924708559</v>
      </c>
      <c r="M180" s="6"/>
    </row>
    <row r="181" spans="1:13" x14ac:dyDescent="0.35">
      <c r="A181" s="66" t="s">
        <v>55</v>
      </c>
      <c r="B181" s="67"/>
      <c r="C181" s="67"/>
      <c r="D181" s="67"/>
      <c r="E181" s="67"/>
      <c r="F181" s="67"/>
      <c r="G181" s="67"/>
      <c r="H181" s="67"/>
      <c r="I181" s="67"/>
      <c r="J181" s="67"/>
      <c r="K181" s="68"/>
      <c r="L181" s="69"/>
      <c r="M181" s="6"/>
    </row>
    <row r="182" spans="1:13" x14ac:dyDescent="0.35">
      <c r="A182" s="66" t="s">
        <v>56</v>
      </c>
      <c r="B182" s="67"/>
      <c r="C182" s="67"/>
      <c r="D182" s="67"/>
      <c r="E182" s="67"/>
      <c r="F182" s="67"/>
      <c r="G182" s="67"/>
      <c r="H182" s="67"/>
      <c r="I182" s="67"/>
      <c r="J182" s="67"/>
      <c r="K182" s="67"/>
      <c r="L182" s="67"/>
      <c r="M182" s="6"/>
    </row>
    <row r="183" spans="1:13" ht="15" thickBot="1" x14ac:dyDescent="0.4">
      <c r="A183" s="70" t="s">
        <v>57</v>
      </c>
      <c r="B183" s="14">
        <f>'Total WC'!B183-'XS WC'!B183-RetroRatedWC!B183</f>
        <v>752664.4201499999</v>
      </c>
      <c r="C183" s="14">
        <f>'Total WC'!C183-'XS WC'!C183-RetroRatedWC!C183</f>
        <v>876309.76487999992</v>
      </c>
      <c r="D183" s="14">
        <f>'Total WC'!D183-'XS WC'!D183-RetroRatedWC!D183</f>
        <v>1066664.52226</v>
      </c>
      <c r="E183" s="14">
        <f>'Total WC'!E183-'XS WC'!E183-RetroRatedWC!E183</f>
        <v>1226131.5080495246</v>
      </c>
      <c r="F183" s="14">
        <f>'Total WC'!F183-'XS WC'!F183-RetroRatedWC!F183</f>
        <v>1326348.9089403164</v>
      </c>
      <c r="G183" s="14">
        <f>'Total WC'!G183-'XS WC'!G183-RetroRatedWC!G183</f>
        <v>1425343.7949400004</v>
      </c>
      <c r="H183" s="14">
        <f>'Total WC'!H183-'XS WC'!H183-RetroRatedWC!H183</f>
        <v>1403989.4537199994</v>
      </c>
      <c r="I183" s="14">
        <f>'Total WC'!I183-'XS WC'!I183-RetroRatedWC!I183</f>
        <v>1312658.855220001</v>
      </c>
      <c r="J183" s="14">
        <f>'Total WC'!J183-'XS WC'!J183-RetroRatedWC!J183</f>
        <v>1214046.0193</v>
      </c>
      <c r="K183" s="14">
        <f>'Total WC'!K183-'XS WC'!K183-RetroRatedWC!K183</f>
        <v>1032067.6403599998</v>
      </c>
      <c r="L183" s="72" t="s">
        <v>14</v>
      </c>
      <c r="M183" s="6"/>
    </row>
    <row r="184" spans="1:13" x14ac:dyDescent="0.35">
      <c r="A184" s="55"/>
      <c r="B184" s="55"/>
      <c r="C184" s="55"/>
      <c r="D184" s="55"/>
      <c r="E184" s="55"/>
      <c r="F184" s="55"/>
      <c r="G184" s="55"/>
      <c r="H184" s="55"/>
      <c r="I184" s="55"/>
      <c r="J184" s="56"/>
      <c r="K184" s="56"/>
      <c r="L184" s="55"/>
      <c r="M184" s="6"/>
    </row>
    <row r="185" spans="1:13" ht="16" thickBot="1" x14ac:dyDescent="0.4">
      <c r="A185" s="43" t="s">
        <v>47</v>
      </c>
      <c r="B185" s="44"/>
      <c r="C185" s="44"/>
      <c r="D185" s="44"/>
      <c r="E185" s="44"/>
      <c r="F185" s="44"/>
      <c r="G185" s="44"/>
      <c r="H185" s="44"/>
      <c r="I185" s="44"/>
      <c r="J185" s="44"/>
      <c r="K185" s="44"/>
      <c r="L185" s="44"/>
      <c r="M185" s="6"/>
    </row>
    <row r="186" spans="1:13" ht="15" thickBot="1" x14ac:dyDescent="0.4">
      <c r="A186" s="76" t="s">
        <v>45</v>
      </c>
      <c r="B186" s="45" t="s">
        <v>58</v>
      </c>
      <c r="C186" s="46"/>
      <c r="D186" s="46"/>
      <c r="E186" s="46"/>
      <c r="F186" s="46"/>
      <c r="G186" s="46"/>
      <c r="H186" s="46"/>
      <c r="I186" s="46"/>
      <c r="J186" s="46"/>
      <c r="K186" s="47"/>
      <c r="L186" s="48">
        <v>11</v>
      </c>
      <c r="M186" s="6"/>
    </row>
    <row r="187" spans="1:13" x14ac:dyDescent="0.35">
      <c r="A187" s="77"/>
      <c r="B187" s="48">
        <v>1</v>
      </c>
      <c r="C187" s="48">
        <v>2</v>
      </c>
      <c r="D187" s="48">
        <v>3</v>
      </c>
      <c r="E187" s="48">
        <v>4</v>
      </c>
      <c r="F187" s="48">
        <v>5</v>
      </c>
      <c r="G187" s="48">
        <v>6</v>
      </c>
      <c r="H187" s="48">
        <v>7</v>
      </c>
      <c r="I187" s="48">
        <v>8</v>
      </c>
      <c r="J187" s="48">
        <v>9</v>
      </c>
      <c r="K187" s="48">
        <v>10</v>
      </c>
      <c r="L187" s="77" t="s">
        <v>53</v>
      </c>
      <c r="M187" s="6"/>
    </row>
    <row r="188" spans="1:13" ht="15" thickBot="1" x14ac:dyDescent="0.4">
      <c r="A188" s="78"/>
      <c r="B188" s="28">
        <f>A190</f>
        <v>2011</v>
      </c>
      <c r="C188" s="28">
        <f>B188+1</f>
        <v>2012</v>
      </c>
      <c r="D188" s="28">
        <f t="shared" ref="D188:K188" si="19">C188+1</f>
        <v>2013</v>
      </c>
      <c r="E188" s="28">
        <f t="shared" si="19"/>
        <v>2014</v>
      </c>
      <c r="F188" s="28">
        <f t="shared" si="19"/>
        <v>2015</v>
      </c>
      <c r="G188" s="28">
        <f t="shared" si="19"/>
        <v>2016</v>
      </c>
      <c r="H188" s="28">
        <f t="shared" si="19"/>
        <v>2017</v>
      </c>
      <c r="I188" s="28">
        <f t="shared" si="19"/>
        <v>2018</v>
      </c>
      <c r="J188" s="28">
        <f t="shared" si="19"/>
        <v>2019</v>
      </c>
      <c r="K188" s="28">
        <f t="shared" si="19"/>
        <v>2020</v>
      </c>
      <c r="L188" s="78"/>
      <c r="M188" s="6"/>
    </row>
    <row r="189" spans="1:13" x14ac:dyDescent="0.35">
      <c r="A189" s="62" t="s">
        <v>54</v>
      </c>
      <c r="B189" s="14">
        <f>'Total WC'!B189-'XS WC'!B189-RetroRatedWC!B189</f>
        <v>0</v>
      </c>
      <c r="C189" s="14">
        <f>'Total WC'!C189-'XS WC'!C189-RetroRatedWC!C189</f>
        <v>1475089.2163599997</v>
      </c>
      <c r="D189" s="14">
        <f>'Total WC'!D189-'XS WC'!D189-RetroRatedWC!D189</f>
        <v>-9.4473500000238424</v>
      </c>
      <c r="E189" s="14">
        <f>'Total WC'!E189-'XS WC'!E189-RetroRatedWC!E189</f>
        <v>156.01176000000535</v>
      </c>
      <c r="F189" s="14">
        <f>'Total WC'!F189-'XS WC'!F189-RetroRatedWC!F189</f>
        <v>-41.854999999999997</v>
      </c>
      <c r="G189" s="14">
        <f>'Total WC'!G189-'XS WC'!G189-RetroRatedWC!G189</f>
        <v>51.854999999999997</v>
      </c>
      <c r="H189" s="14">
        <f>'Total WC'!H189-'XS WC'!H189-RetroRatedWC!H189</f>
        <v>-0.41593000000715108</v>
      </c>
      <c r="I189" s="14">
        <f>'Total WC'!I189-'XS WC'!I189-RetroRatedWC!I189</f>
        <v>-35.393059999987486</v>
      </c>
      <c r="J189" s="14">
        <f>'Total WC'!J189-'XS WC'!J189-RetroRatedWC!J189</f>
        <v>-383.52851000000533</v>
      </c>
      <c r="K189" s="14">
        <f>'Total WC'!K189-'XS WC'!K189-RetroRatedWC!K189</f>
        <v>277.03699999999998</v>
      </c>
      <c r="L189" s="14">
        <f>'Total WC'!L189-'XS WC'!L189-RetroRatedWC!L189</f>
        <v>277.03699999999998</v>
      </c>
      <c r="M189" s="6"/>
    </row>
    <row r="190" spans="1:13" x14ac:dyDescent="0.35">
      <c r="A190" s="15">
        <f>$A$10</f>
        <v>2011</v>
      </c>
      <c r="B190" s="14">
        <f>'Total WC'!B190-'XS WC'!B190-RetroRatedWC!B190</f>
        <v>28621.588819999994</v>
      </c>
      <c r="C190" s="14">
        <f>'Total WC'!C190-'XS WC'!C190-RetroRatedWC!C190</f>
        <v>128887.98923000001</v>
      </c>
      <c r="D190" s="14">
        <f>'Total WC'!D190-'XS WC'!D190-RetroRatedWC!D190</f>
        <v>128842.19034</v>
      </c>
      <c r="E190" s="14">
        <f>'Total WC'!E190-'XS WC'!E190-RetroRatedWC!E190</f>
        <v>128842.21061000001</v>
      </c>
      <c r="F190" s="14">
        <f>'Total WC'!F190-'XS WC'!F190-RetroRatedWC!F190</f>
        <v>128842.21061000001</v>
      </c>
      <c r="G190" s="14">
        <f>'Total WC'!G190-'XS WC'!G190-RetroRatedWC!G190</f>
        <v>128842.21061000001</v>
      </c>
      <c r="H190" s="14">
        <f>'Total WC'!H190-'XS WC'!H190-RetroRatedWC!H190</f>
        <v>128842.21061000001</v>
      </c>
      <c r="I190" s="14">
        <f>'Total WC'!I190-'XS WC'!I190-RetroRatedWC!I190</f>
        <v>128842.21061000001</v>
      </c>
      <c r="J190" s="14">
        <f>'Total WC'!J190-'XS WC'!J190-RetroRatedWC!J190</f>
        <v>128842.21061000001</v>
      </c>
      <c r="K190" s="14">
        <f>'Total WC'!K190-'XS WC'!K190-RetroRatedWC!K190</f>
        <v>128842.21061000001</v>
      </c>
      <c r="L190" s="14">
        <f>'Total WC'!L190-'XS WC'!L190-RetroRatedWC!L190</f>
        <v>0</v>
      </c>
      <c r="M190" s="56"/>
    </row>
    <row r="191" spans="1:13" ht="15" thickBot="1" x14ac:dyDescent="0.4">
      <c r="A191" s="15">
        <f>A190+1</f>
        <v>2012</v>
      </c>
      <c r="B191" s="39" t="s">
        <v>14</v>
      </c>
      <c r="C191" s="14">
        <f>'Total WC'!C191-'XS WC'!C191-RetroRatedWC!C191</f>
        <v>184556.32518000001</v>
      </c>
      <c r="D191" s="14">
        <f>'Total WC'!D191-'XS WC'!D191-RetroRatedWC!D191</f>
        <v>184538.19559000002</v>
      </c>
      <c r="E191" s="14">
        <f>'Total WC'!E191-'XS WC'!E191-RetroRatedWC!E191</f>
        <v>184541.14937</v>
      </c>
      <c r="F191" s="14">
        <f>'Total WC'!F191-'XS WC'!F191-RetroRatedWC!F191</f>
        <v>184534.73582</v>
      </c>
      <c r="G191" s="14">
        <f>'Total WC'!G191-'XS WC'!G191-RetroRatedWC!G191</f>
        <v>184534.73582</v>
      </c>
      <c r="H191" s="14">
        <f>'Total WC'!H191-'XS WC'!H191-RetroRatedWC!H191</f>
        <v>184534.88110000003</v>
      </c>
      <c r="I191" s="14">
        <f>'Total WC'!I191-'XS WC'!I191-RetroRatedWC!I191</f>
        <v>184534.88110000003</v>
      </c>
      <c r="J191" s="14">
        <f>'Total WC'!J191-'XS WC'!J191-RetroRatedWC!J191</f>
        <v>184534.88110000003</v>
      </c>
      <c r="K191" s="14">
        <f>'Total WC'!K191-'XS WC'!K191-RetroRatedWC!K191</f>
        <v>184534.88110000003</v>
      </c>
      <c r="L191" s="14">
        <f>'Total WC'!L191-'XS WC'!L191-RetroRatedWC!L191</f>
        <v>0</v>
      </c>
      <c r="M191" s="56"/>
    </row>
    <row r="192" spans="1:13" ht="15" thickBot="1" x14ac:dyDescent="0.4">
      <c r="A192" s="15">
        <f t="shared" ref="A192:A199" si="20">A191+1</f>
        <v>2013</v>
      </c>
      <c r="B192" s="39" t="s">
        <v>14</v>
      </c>
      <c r="C192" s="39" t="s">
        <v>14</v>
      </c>
      <c r="D192" s="14">
        <f>'Total WC'!D192-'XS WC'!D192-RetroRatedWC!D192</f>
        <v>225477.13715</v>
      </c>
      <c r="E192" s="14">
        <f>'Total WC'!E192-'XS WC'!E192-RetroRatedWC!E192</f>
        <v>225372.01498000001</v>
      </c>
      <c r="F192" s="14">
        <f>'Total WC'!F192-'XS WC'!F192-RetroRatedWC!F192</f>
        <v>225441.41398000001</v>
      </c>
      <c r="G192" s="14">
        <f>'Total WC'!G192-'XS WC'!G192-RetroRatedWC!G192</f>
        <v>225441.35793</v>
      </c>
      <c r="H192" s="14">
        <f>'Total WC'!H192-'XS WC'!H192-RetroRatedWC!H192</f>
        <v>225441.40593000001</v>
      </c>
      <c r="I192" s="14">
        <f>'Total WC'!I192-'XS WC'!I192-RetroRatedWC!I192</f>
        <v>225513.40593000001</v>
      </c>
      <c r="J192" s="14">
        <f>'Total WC'!J192-'XS WC'!J192-RetroRatedWC!J192</f>
        <v>225441.40593000001</v>
      </c>
      <c r="K192" s="14">
        <f>'Total WC'!K192-'XS WC'!K192-RetroRatedWC!K192</f>
        <v>225441.40593000001</v>
      </c>
      <c r="L192" s="14">
        <f>'Total WC'!L192-'XS WC'!L192-RetroRatedWC!L192</f>
        <v>0</v>
      </c>
      <c r="M192" s="56"/>
    </row>
    <row r="193" spans="1:13" ht="15" thickBot="1" x14ac:dyDescent="0.4">
      <c r="A193" s="15">
        <f t="shared" si="20"/>
        <v>2014</v>
      </c>
      <c r="B193" s="39" t="s">
        <v>14</v>
      </c>
      <c r="C193" s="39" t="s">
        <v>14</v>
      </c>
      <c r="D193" s="39" t="s">
        <v>14</v>
      </c>
      <c r="E193" s="14">
        <f>'Total WC'!E193-'XS WC'!E193-RetroRatedWC!E193</f>
        <v>241471.94800999999</v>
      </c>
      <c r="F193" s="14">
        <f>'Total WC'!F193-'XS WC'!F193-RetroRatedWC!F193</f>
        <v>241561.00536000001</v>
      </c>
      <c r="G193" s="14">
        <f>'Total WC'!G193-'XS WC'!G193-RetroRatedWC!G193</f>
        <v>241561.15515000001</v>
      </c>
      <c r="H193" s="14">
        <f>'Total WC'!H193-'XS WC'!H193-RetroRatedWC!H193</f>
        <v>241561.32936999999</v>
      </c>
      <c r="I193" s="14">
        <f>'Total WC'!I193-'XS WC'!I193-RetroRatedWC!I193</f>
        <v>241628.36324000001</v>
      </c>
      <c r="J193" s="14">
        <f>'Total WC'!J193-'XS WC'!J193-RetroRatedWC!J193</f>
        <v>241561.36324000001</v>
      </c>
      <c r="K193" s="14">
        <f>'Total WC'!K193-'XS WC'!K193-RetroRatedWC!K193</f>
        <v>241561.36324000001</v>
      </c>
      <c r="L193" s="14">
        <f>'Total WC'!L193-'XS WC'!L193-RetroRatedWC!L193</f>
        <v>0</v>
      </c>
      <c r="M193" s="56"/>
    </row>
    <row r="194" spans="1:13" ht="15" thickBot="1" x14ac:dyDescent="0.4">
      <c r="A194" s="15">
        <f t="shared" si="20"/>
        <v>2015</v>
      </c>
      <c r="B194" s="39" t="s">
        <v>14</v>
      </c>
      <c r="C194" s="39" t="s">
        <v>14</v>
      </c>
      <c r="D194" s="39" t="s">
        <v>14</v>
      </c>
      <c r="E194" s="39" t="s">
        <v>14</v>
      </c>
      <c r="F194" s="14">
        <f>'Total WC'!F194-'XS WC'!F194-RetroRatedWC!F194</f>
        <v>256472.90023999999</v>
      </c>
      <c r="G194" s="14">
        <f>'Total WC'!G194-'XS WC'!G194-RetroRatedWC!G194</f>
        <v>256473.26577999999</v>
      </c>
      <c r="H194" s="14">
        <f>'Total WC'!H194-'XS WC'!H194-RetroRatedWC!H194</f>
        <v>256472.66558999999</v>
      </c>
      <c r="I194" s="14">
        <f>'Total WC'!I194-'XS WC'!I194-RetroRatedWC!I194</f>
        <v>256636.85295</v>
      </c>
      <c r="J194" s="14">
        <f>'Total WC'!J194-'XS WC'!J194-RetroRatedWC!J194</f>
        <v>256676.85295</v>
      </c>
      <c r="K194" s="14">
        <f>'Total WC'!K194-'XS WC'!K194-RetroRatedWC!K194</f>
        <v>256675.85295</v>
      </c>
      <c r="L194" s="14">
        <f>'Total WC'!L194-'XS WC'!L194-RetroRatedWC!L194</f>
        <v>-1</v>
      </c>
      <c r="M194" s="56"/>
    </row>
    <row r="195" spans="1:13" ht="15" thickBot="1" x14ac:dyDescent="0.4">
      <c r="A195" s="15">
        <f t="shared" si="20"/>
        <v>2016</v>
      </c>
      <c r="B195" s="39" t="s">
        <v>14</v>
      </c>
      <c r="C195" s="39" t="s">
        <v>14</v>
      </c>
      <c r="D195" s="39" t="s">
        <v>14</v>
      </c>
      <c r="E195" s="39" t="s">
        <v>14</v>
      </c>
      <c r="F195" s="39" t="s">
        <v>14</v>
      </c>
      <c r="G195" s="14">
        <f>'Total WC'!G195-'XS WC'!G195-RetroRatedWC!G195</f>
        <v>289460.25294000009</v>
      </c>
      <c r="H195" s="14">
        <f>'Total WC'!H195-'XS WC'!H195-RetroRatedWC!H195</f>
        <v>289460.14912000002</v>
      </c>
      <c r="I195" s="14">
        <f>'Total WC'!I195-'XS WC'!I195-RetroRatedWC!I195</f>
        <v>290090.8455</v>
      </c>
      <c r="J195" s="14">
        <f>'Total WC'!J195-'XS WC'!J195-RetroRatedWC!J195</f>
        <v>290166.34271999996</v>
      </c>
      <c r="K195" s="14">
        <f>'Total WC'!K195-'XS WC'!K195-RetroRatedWC!K195</f>
        <v>290161.50042</v>
      </c>
      <c r="L195" s="14">
        <f>'Total WC'!L195-'XS WC'!L195-RetroRatedWC!L195</f>
        <v>-4.8422999999602325</v>
      </c>
      <c r="M195" s="56"/>
    </row>
    <row r="196" spans="1:13" ht="15" thickBot="1" x14ac:dyDescent="0.4">
      <c r="A196" s="15">
        <f t="shared" si="20"/>
        <v>2017</v>
      </c>
      <c r="B196" s="39" t="s">
        <v>14</v>
      </c>
      <c r="C196" s="39" t="s">
        <v>14</v>
      </c>
      <c r="D196" s="39" t="s">
        <v>14</v>
      </c>
      <c r="E196" s="39" t="s">
        <v>14</v>
      </c>
      <c r="F196" s="39" t="s">
        <v>14</v>
      </c>
      <c r="G196" s="39" t="s">
        <v>14</v>
      </c>
      <c r="H196" s="14">
        <f>'Total WC'!H196-'XS WC'!H196-RetroRatedWC!H196</f>
        <v>217331.35993000001</v>
      </c>
      <c r="I196" s="14">
        <f>'Total WC'!I196-'XS WC'!I196-RetroRatedWC!I196</f>
        <v>216384.37690000003</v>
      </c>
      <c r="J196" s="14">
        <f>'Total WC'!J196-'XS WC'!J196-RetroRatedWC!J196</f>
        <v>216415.26842000001</v>
      </c>
      <c r="K196" s="14">
        <f>'Total WC'!K196-'XS WC'!K196-RetroRatedWC!K196</f>
        <v>216414.87813000003</v>
      </c>
      <c r="L196" s="14">
        <f>'Total WC'!L196-'XS WC'!L196-RetroRatedWC!L196</f>
        <v>-0.39028999998299696</v>
      </c>
      <c r="M196" s="56"/>
    </row>
    <row r="197" spans="1:13" ht="15" thickBot="1" x14ac:dyDescent="0.4">
      <c r="A197" s="15">
        <f t="shared" si="20"/>
        <v>2018</v>
      </c>
      <c r="B197" s="39" t="s">
        <v>14</v>
      </c>
      <c r="C197" s="39" t="s">
        <v>14</v>
      </c>
      <c r="D197" s="39" t="s">
        <v>14</v>
      </c>
      <c r="E197" s="39" t="s">
        <v>14</v>
      </c>
      <c r="F197" s="39" t="s">
        <v>14</v>
      </c>
      <c r="G197" s="39" t="s">
        <v>14</v>
      </c>
      <c r="H197" s="39" t="s">
        <v>14</v>
      </c>
      <c r="I197" s="14">
        <f>'Total WC'!I197-'XS WC'!I197-RetroRatedWC!I197</f>
        <v>142003.87688000003</v>
      </c>
      <c r="J197" s="14">
        <f>'Total WC'!J197-'XS WC'!J197-RetroRatedWC!J197</f>
        <v>141998.35044000001</v>
      </c>
      <c r="K197" s="14">
        <f>'Total WC'!K197-'XS WC'!K197-RetroRatedWC!K197</f>
        <v>141998.62094999998</v>
      </c>
      <c r="L197" s="14">
        <f>'Total WC'!L197-'XS WC'!L197-RetroRatedWC!L197</f>
        <v>0.27050999999846681</v>
      </c>
      <c r="M197" s="56"/>
    </row>
    <row r="198" spans="1:13" ht="15" thickBot="1" x14ac:dyDescent="0.4">
      <c r="A198" s="15">
        <f t="shared" si="20"/>
        <v>2019</v>
      </c>
      <c r="B198" s="39" t="s">
        <v>14</v>
      </c>
      <c r="C198" s="39" t="s">
        <v>14</v>
      </c>
      <c r="D198" s="39" t="s">
        <v>14</v>
      </c>
      <c r="E198" s="39" t="s">
        <v>14</v>
      </c>
      <c r="F198" s="39" t="s">
        <v>14</v>
      </c>
      <c r="G198" s="39" t="s">
        <v>14</v>
      </c>
      <c r="H198" s="39" t="s">
        <v>14</v>
      </c>
      <c r="I198" s="39" t="s">
        <v>14</v>
      </c>
      <c r="J198" s="14">
        <f>'Total WC'!J198-'XS WC'!J198-RetroRatedWC!J198</f>
        <v>70178.403530000011</v>
      </c>
      <c r="K198" s="14">
        <f>'Total WC'!K198-'XS WC'!K198-RetroRatedWC!K198</f>
        <v>70177.950069999992</v>
      </c>
      <c r="L198" s="14">
        <f>'Total WC'!L198-'XS WC'!L198-RetroRatedWC!L198</f>
        <v>-0.45346000000790809</v>
      </c>
      <c r="M198" s="56"/>
    </row>
    <row r="199" spans="1:13" ht="15" thickBot="1" x14ac:dyDescent="0.4">
      <c r="A199" s="15">
        <f t="shared" si="20"/>
        <v>2020</v>
      </c>
      <c r="B199" s="39" t="s">
        <v>14</v>
      </c>
      <c r="C199" s="39" t="s">
        <v>14</v>
      </c>
      <c r="D199" s="39" t="s">
        <v>14</v>
      </c>
      <c r="E199" s="39" t="s">
        <v>14</v>
      </c>
      <c r="F199" s="39" t="s">
        <v>14</v>
      </c>
      <c r="G199" s="39" t="s">
        <v>14</v>
      </c>
      <c r="H199" s="39" t="s">
        <v>14</v>
      </c>
      <c r="I199" s="39" t="s">
        <v>14</v>
      </c>
      <c r="J199" s="39" t="s">
        <v>14</v>
      </c>
      <c r="K199" s="14">
        <f>'Total WC'!K199-'XS WC'!K199-RetroRatedWC!K199</f>
        <v>24117.745060000001</v>
      </c>
      <c r="L199" s="14">
        <f>'Total WC'!L199-'XS WC'!L199-RetroRatedWC!L199</f>
        <v>24117.745060000001</v>
      </c>
      <c r="M199" s="56"/>
    </row>
    <row r="200" spans="1:13" ht="15" thickBot="1" x14ac:dyDescent="0.4">
      <c r="A200" s="73" t="s">
        <v>61</v>
      </c>
      <c r="B200" s="49" t="s">
        <v>14</v>
      </c>
      <c r="C200" s="49" t="s">
        <v>14</v>
      </c>
      <c r="D200" s="49" t="s">
        <v>14</v>
      </c>
      <c r="E200" s="49" t="s">
        <v>14</v>
      </c>
      <c r="F200" s="49" t="s">
        <v>14</v>
      </c>
      <c r="G200" s="49" t="s">
        <v>14</v>
      </c>
      <c r="H200" s="49" t="s">
        <v>14</v>
      </c>
      <c r="I200" s="49" t="s">
        <v>14</v>
      </c>
      <c r="J200" s="49" t="s">
        <v>14</v>
      </c>
      <c r="K200" s="49" t="s">
        <v>14</v>
      </c>
      <c r="L200" s="14">
        <f>'Total WC'!L200-'XS WC'!L200-RetroRatedWC!L200</f>
        <v>24388.366520000047</v>
      </c>
      <c r="M200" s="6"/>
    </row>
    <row r="201" spans="1:13" x14ac:dyDescent="0.35">
      <c r="A201" s="66" t="s">
        <v>55</v>
      </c>
      <c r="B201" s="67"/>
      <c r="C201" s="67"/>
      <c r="D201" s="67"/>
      <c r="E201" s="67"/>
      <c r="F201" s="67"/>
      <c r="G201" s="67"/>
      <c r="H201" s="67"/>
      <c r="I201" s="67"/>
      <c r="J201" s="67"/>
      <c r="K201" s="68"/>
      <c r="L201" s="69"/>
      <c r="M201" s="6"/>
    </row>
    <row r="202" spans="1:13" x14ac:dyDescent="0.35">
      <c r="A202" s="66" t="s">
        <v>56</v>
      </c>
      <c r="B202" s="67"/>
      <c r="C202" s="67"/>
      <c r="D202" s="67"/>
      <c r="E202" s="67"/>
      <c r="F202" s="67"/>
      <c r="G202" s="67"/>
      <c r="H202" s="67"/>
      <c r="I202" s="67"/>
      <c r="J202" s="67"/>
      <c r="K202" s="67"/>
      <c r="L202" s="67"/>
      <c r="M202" s="6"/>
    </row>
    <row r="203" spans="1:13" ht="15" thickBot="1" x14ac:dyDescent="0.4">
      <c r="A203" s="70" t="s">
        <v>57</v>
      </c>
      <c r="B203" s="14">
        <f>'Total WC'!B203-'XS WC'!B203-RetroRatedWC!B203</f>
        <v>128720.60315169046</v>
      </c>
      <c r="C203" s="14">
        <f>'Total WC'!C203-'XS WC'!C203-RetroRatedWC!C203</f>
        <v>184382.26414249529</v>
      </c>
      <c r="D203" s="14">
        <f>'Total WC'!D203-'XS WC'!D203-RetroRatedWC!D203</f>
        <v>223678.63191</v>
      </c>
      <c r="E203" s="14">
        <f>'Total WC'!E203-'XS WC'!E203-RetroRatedWC!E203</f>
        <v>241471.94800999999</v>
      </c>
      <c r="F203" s="14">
        <f>'Total WC'!F203-'XS WC'!F203-RetroRatedWC!F203</f>
        <v>256647.85378</v>
      </c>
      <c r="G203" s="14">
        <f>'Total WC'!G203-'XS WC'!G203-RetroRatedWC!G203</f>
        <v>289470.59882999997</v>
      </c>
      <c r="H203" s="14">
        <f>'Total WC'!H203-'XS WC'!H203-RetroRatedWC!H203</f>
        <v>217331.21492999996</v>
      </c>
      <c r="I203" s="14">
        <f>'Total WC'!I203-'XS WC'!I203-RetroRatedWC!I203</f>
        <v>142030.40615000008</v>
      </c>
      <c r="J203" s="14">
        <f>'Total WC'!J203-'XS WC'!J203-RetroRatedWC!J203</f>
        <v>69796.668420000031</v>
      </c>
      <c r="K203" s="14">
        <f>'Total WC'!K203-'XS WC'!K203-RetroRatedWC!K203</f>
        <v>24224.306069999988</v>
      </c>
      <c r="L203" s="72" t="s">
        <v>14</v>
      </c>
      <c r="M203" s="6"/>
    </row>
    <row r="204" spans="1:13" x14ac:dyDescent="0.35">
      <c r="A204" s="55"/>
      <c r="B204" s="55"/>
      <c r="C204" s="55"/>
      <c r="D204" s="55"/>
      <c r="E204" s="55"/>
      <c r="F204" s="55"/>
      <c r="G204" s="55"/>
      <c r="H204" s="55"/>
      <c r="I204" s="55"/>
      <c r="J204" s="56"/>
      <c r="K204" s="56"/>
      <c r="L204" s="55"/>
      <c r="M204" s="6"/>
    </row>
    <row r="205" spans="1:13" ht="16" thickBot="1" x14ac:dyDescent="0.4">
      <c r="A205" s="43" t="s">
        <v>59</v>
      </c>
      <c r="B205" s="44"/>
      <c r="C205" s="44"/>
      <c r="D205" s="44"/>
      <c r="E205" s="44"/>
      <c r="F205" s="44"/>
      <c r="G205" s="44"/>
      <c r="H205" s="44"/>
      <c r="I205" s="44"/>
      <c r="J205" s="44"/>
      <c r="K205" s="44"/>
      <c r="L205" s="44"/>
    </row>
    <row r="206" spans="1:13" ht="15" thickBot="1" x14ac:dyDescent="0.4">
      <c r="A206" s="76" t="s">
        <v>45</v>
      </c>
      <c r="B206" s="45" t="s">
        <v>60</v>
      </c>
      <c r="C206" s="46"/>
      <c r="D206" s="46"/>
      <c r="E206" s="46"/>
      <c r="F206" s="46"/>
      <c r="G206" s="46"/>
      <c r="H206" s="46"/>
      <c r="I206" s="46"/>
      <c r="J206" s="46"/>
      <c r="K206" s="47"/>
      <c r="L206" s="48">
        <v>11</v>
      </c>
    </row>
    <row r="207" spans="1:13" x14ac:dyDescent="0.35">
      <c r="A207" s="77"/>
      <c r="B207" s="48">
        <v>1</v>
      </c>
      <c r="C207" s="48">
        <v>2</v>
      </c>
      <c r="D207" s="48">
        <v>3</v>
      </c>
      <c r="E207" s="48">
        <v>4</v>
      </c>
      <c r="F207" s="48">
        <v>5</v>
      </c>
      <c r="G207" s="48">
        <v>6</v>
      </c>
      <c r="H207" s="48">
        <v>7</v>
      </c>
      <c r="I207" s="48">
        <v>8</v>
      </c>
      <c r="J207" s="48">
        <v>9</v>
      </c>
      <c r="K207" s="48">
        <v>10</v>
      </c>
      <c r="L207" s="77" t="s">
        <v>53</v>
      </c>
    </row>
    <row r="208" spans="1:13" ht="15" thickBot="1" x14ac:dyDescent="0.4">
      <c r="A208" s="78"/>
      <c r="B208" s="28">
        <f>A210</f>
        <v>2011</v>
      </c>
      <c r="C208" s="28">
        <f>B208+1</f>
        <v>2012</v>
      </c>
      <c r="D208" s="28">
        <f t="shared" ref="D208:K208" si="21">C208+1</f>
        <v>2013</v>
      </c>
      <c r="E208" s="28">
        <f t="shared" si="21"/>
        <v>2014</v>
      </c>
      <c r="F208" s="28">
        <f t="shared" si="21"/>
        <v>2015</v>
      </c>
      <c r="G208" s="28">
        <f t="shared" si="21"/>
        <v>2016</v>
      </c>
      <c r="H208" s="28">
        <f t="shared" si="21"/>
        <v>2017</v>
      </c>
      <c r="I208" s="28">
        <f t="shared" si="21"/>
        <v>2018</v>
      </c>
      <c r="J208" s="28">
        <f t="shared" si="21"/>
        <v>2019</v>
      </c>
      <c r="K208" s="28">
        <f t="shared" si="21"/>
        <v>2020</v>
      </c>
      <c r="L208" s="78"/>
    </row>
    <row r="209" spans="1:12" x14ac:dyDescent="0.35">
      <c r="A209" s="62" t="s">
        <v>54</v>
      </c>
      <c r="B209" s="14">
        <f>'Total WC'!B209-'XS WC'!B209-RetroRatedWC!B209</f>
        <v>-642</v>
      </c>
      <c r="C209" s="14">
        <f>'Total WC'!C209-'XS WC'!C209-RetroRatedWC!C209</f>
        <v>104773.45695448987</v>
      </c>
      <c r="D209" s="14">
        <f>'Total WC'!D209-'XS WC'!D209-RetroRatedWC!D209</f>
        <v>-14742.682579999953</v>
      </c>
      <c r="E209" s="14">
        <f>'Total WC'!E209-'XS WC'!E209-RetroRatedWC!E209</f>
        <v>16907.677779999834</v>
      </c>
      <c r="F209" s="14">
        <f>'Total WC'!F209-'XS WC'!F209-RetroRatedWC!F209</f>
        <v>23.346769999980935</v>
      </c>
      <c r="G209" s="14">
        <f>'Total WC'!G209-'XS WC'!G209-RetroRatedWC!G209</f>
        <v>-2.6568600000141487</v>
      </c>
      <c r="H209" s="14">
        <f>'Total WC'!H209-'XS WC'!H209-RetroRatedWC!H209</f>
        <v>-0.89973999997982901</v>
      </c>
      <c r="I209" s="14">
        <f>'Total WC'!I209-'XS WC'!I209-RetroRatedWC!I209</f>
        <v>-1733.9617400000245</v>
      </c>
      <c r="J209" s="14">
        <f>'Total WC'!J209-'XS WC'!J209-RetroRatedWC!J209</f>
        <v>225.81869000001251</v>
      </c>
      <c r="K209" s="14">
        <f>'Total WC'!K209-'XS WC'!K209-RetroRatedWC!K209</f>
        <v>-545.84458000013228</v>
      </c>
      <c r="L209" s="14">
        <f>'Total WC'!L209-'XS WC'!L209-RetroRatedWC!L209</f>
        <v>-545.84458000013228</v>
      </c>
    </row>
    <row r="210" spans="1:12" x14ac:dyDescent="0.35">
      <c r="A210" s="15">
        <f>$A$10</f>
        <v>2011</v>
      </c>
      <c r="B210" s="14">
        <f>'Total WC'!B210-'XS WC'!B210-RetroRatedWC!B210</f>
        <v>628180.0752050695</v>
      </c>
      <c r="C210" s="14">
        <f>'Total WC'!C210-'XS WC'!C210-RetroRatedWC!C210</f>
        <v>626601.86069763766</v>
      </c>
      <c r="D210" s="14">
        <f>'Total WC'!D210-'XS WC'!D210-RetroRatedWC!D210</f>
        <v>627316.41621447355</v>
      </c>
      <c r="E210" s="14">
        <f>'Total WC'!E210-'XS WC'!E210-RetroRatedWC!E210</f>
        <v>633247.42031939153</v>
      </c>
      <c r="F210" s="14">
        <f>'Total WC'!F210-'XS WC'!F210-RetroRatedWC!F210</f>
        <v>633031.49870152271</v>
      </c>
      <c r="G210" s="14">
        <f>'Total WC'!G210-'XS WC'!G210-RetroRatedWC!G210</f>
        <v>633035.74639693252</v>
      </c>
      <c r="H210" s="14">
        <f>'Total WC'!H210-'XS WC'!H210-RetroRatedWC!H210</f>
        <v>633026.30827693257</v>
      </c>
      <c r="I210" s="14">
        <f>'Total WC'!I210-'XS WC'!I210-RetroRatedWC!I210</f>
        <v>633038.68469693256</v>
      </c>
      <c r="J210" s="14">
        <f>'Total WC'!J210-'XS WC'!J210-RetroRatedWC!J210</f>
        <v>633038.38365693251</v>
      </c>
      <c r="K210" s="14">
        <f>'Total WC'!K210-'XS WC'!K210-RetroRatedWC!K210</f>
        <v>633000.03870693257</v>
      </c>
      <c r="L210" s="14">
        <f>'Total WC'!L210-'XS WC'!L210-RetroRatedWC!L210</f>
        <v>-38.344949999995649</v>
      </c>
    </row>
    <row r="211" spans="1:12" ht="15" thickBot="1" x14ac:dyDescent="0.4">
      <c r="A211" s="15">
        <f>A210+1</f>
        <v>2012</v>
      </c>
      <c r="B211" s="39" t="s">
        <v>14</v>
      </c>
      <c r="C211" s="14">
        <f>'Total WC'!C211-'XS WC'!C211-RetroRatedWC!C211</f>
        <v>671009.7114713575</v>
      </c>
      <c r="D211" s="14">
        <f>'Total WC'!D211-'XS WC'!D211-RetroRatedWC!D211</f>
        <v>672738.34371180821</v>
      </c>
      <c r="E211" s="14">
        <f>'Total WC'!E211-'XS WC'!E211-RetroRatedWC!E211</f>
        <v>680707.19045577198</v>
      </c>
      <c r="F211" s="14">
        <f>'Total WC'!F211-'XS WC'!F211-RetroRatedWC!F211</f>
        <v>680681.1098880244</v>
      </c>
      <c r="G211" s="14">
        <f>'Total WC'!G211-'XS WC'!G211-RetroRatedWC!G211</f>
        <v>680638.84765001177</v>
      </c>
      <c r="H211" s="14">
        <f>'Total WC'!H211-'XS WC'!H211-RetroRatedWC!H211</f>
        <v>680587.53111001174</v>
      </c>
      <c r="I211" s="14">
        <f>'Total WC'!I211-'XS WC'!I211-RetroRatedWC!I211</f>
        <v>680579.57615001174</v>
      </c>
      <c r="J211" s="14">
        <f>'Total WC'!J211-'XS WC'!J211-RetroRatedWC!J211</f>
        <v>680579.43745001173</v>
      </c>
      <c r="K211" s="14">
        <f>'Total WC'!K211-'XS WC'!K211-RetroRatedWC!K211</f>
        <v>680563.52660001174</v>
      </c>
      <c r="L211" s="14">
        <f>'Total WC'!L211-'XS WC'!L211-RetroRatedWC!L211</f>
        <v>-15.910849999999641</v>
      </c>
    </row>
    <row r="212" spans="1:12" ht="15" thickBot="1" x14ac:dyDescent="0.4">
      <c r="A212" s="15">
        <f t="shared" ref="A212:A219" si="22">A211+1</f>
        <v>2013</v>
      </c>
      <c r="B212" s="39" t="s">
        <v>14</v>
      </c>
      <c r="C212" s="39" t="s">
        <v>14</v>
      </c>
      <c r="D212" s="14">
        <f>'Total WC'!D212-'XS WC'!D212-RetroRatedWC!D212</f>
        <v>854805.7585981586</v>
      </c>
      <c r="E212" s="14">
        <f>'Total WC'!E212-'XS WC'!E212-RetroRatedWC!E212</f>
        <v>865918.26985556539</v>
      </c>
      <c r="F212" s="14">
        <f>'Total WC'!F212-'XS WC'!F212-RetroRatedWC!F212</f>
        <v>866831.88643515389</v>
      </c>
      <c r="G212" s="14">
        <f>'Total WC'!G212-'XS WC'!G212-RetroRatedWC!G212</f>
        <v>866636.8216322771</v>
      </c>
      <c r="H212" s="14">
        <f>'Total WC'!H212-'XS WC'!H212-RetroRatedWC!H212</f>
        <v>866561.62294227711</v>
      </c>
      <c r="I212" s="14">
        <f>'Total WC'!I212-'XS WC'!I212-RetroRatedWC!I212</f>
        <v>866420.50804227719</v>
      </c>
      <c r="J212" s="14">
        <f>'Total WC'!J212-'XS WC'!J212-RetroRatedWC!J212</f>
        <v>866405.07713227719</v>
      </c>
      <c r="K212" s="14">
        <f>'Total WC'!K212-'XS WC'!K212-RetroRatedWC!K212</f>
        <v>866448.18839227711</v>
      </c>
      <c r="L212" s="14">
        <f>'Total WC'!L212-'XS WC'!L212-RetroRatedWC!L212</f>
        <v>43.111260000001408</v>
      </c>
    </row>
    <row r="213" spans="1:12" ht="15" thickBot="1" x14ac:dyDescent="0.4">
      <c r="A213" s="15">
        <f t="shared" si="22"/>
        <v>2014</v>
      </c>
      <c r="B213" s="39" t="s">
        <v>14</v>
      </c>
      <c r="C213" s="39" t="s">
        <v>14</v>
      </c>
      <c r="D213" s="39" t="s">
        <v>14</v>
      </c>
      <c r="E213" s="14">
        <f>'Total WC'!E213-'XS WC'!E213-RetroRatedWC!E213</f>
        <v>948595.5686777801</v>
      </c>
      <c r="F213" s="14">
        <f>'Total WC'!F213-'XS WC'!F213-RetroRatedWC!F213</f>
        <v>960574.06226920325</v>
      </c>
      <c r="G213" s="14">
        <f>'Total WC'!G213-'XS WC'!G213-RetroRatedWC!G213</f>
        <v>961979.02026617818</v>
      </c>
      <c r="H213" s="14">
        <f>'Total WC'!H213-'XS WC'!H213-RetroRatedWC!H213</f>
        <v>961915.14423516847</v>
      </c>
      <c r="I213" s="14">
        <f>'Total WC'!I213-'XS WC'!I213-RetroRatedWC!I213</f>
        <v>961528.29445037397</v>
      </c>
      <c r="J213" s="14">
        <f>'Total WC'!J213-'XS WC'!J213-RetroRatedWC!J213</f>
        <v>961447.9298658534</v>
      </c>
      <c r="K213" s="14">
        <f>'Total WC'!K213-'XS WC'!K213-RetroRatedWC!K213</f>
        <v>961496.17766585341</v>
      </c>
      <c r="L213" s="14">
        <f>'Total WC'!L213-'XS WC'!L213-RetroRatedWC!L213</f>
        <v>48.247800000007956</v>
      </c>
    </row>
    <row r="214" spans="1:12" ht="15" thickBot="1" x14ac:dyDescent="0.4">
      <c r="A214" s="15">
        <f t="shared" si="22"/>
        <v>2015</v>
      </c>
      <c r="B214" s="39" t="s">
        <v>14</v>
      </c>
      <c r="C214" s="39" t="s">
        <v>14</v>
      </c>
      <c r="D214" s="39" t="s">
        <v>14</v>
      </c>
      <c r="E214" s="39" t="s">
        <v>14</v>
      </c>
      <c r="F214" s="14">
        <f>'Total WC'!F214-'XS WC'!F214-RetroRatedWC!F214</f>
        <v>1055822.2107167197</v>
      </c>
      <c r="G214" s="14">
        <f>'Total WC'!G214-'XS WC'!G214-RetroRatedWC!G214</f>
        <v>1068911.9432039952</v>
      </c>
      <c r="H214" s="14">
        <f>'Total WC'!H214-'XS WC'!H214-RetroRatedWC!H214</f>
        <v>1069834.0513270989</v>
      </c>
      <c r="I214" s="14">
        <f>'Total WC'!I214-'XS WC'!I214-RetroRatedWC!I214</f>
        <v>1069116.4455225782</v>
      </c>
      <c r="J214" s="14">
        <f>'Total WC'!J214-'XS WC'!J214-RetroRatedWC!J214</f>
        <v>1068907.0842570988</v>
      </c>
      <c r="K214" s="14">
        <f>'Total WC'!K214-'XS WC'!K214-RetroRatedWC!K214</f>
        <v>1068892.8528670988</v>
      </c>
      <c r="L214" s="14">
        <f>'Total WC'!L214-'XS WC'!L214-RetroRatedWC!L214</f>
        <v>-14.23139000000765</v>
      </c>
    </row>
    <row r="215" spans="1:12" ht="15" thickBot="1" x14ac:dyDescent="0.4">
      <c r="A215" s="15">
        <f t="shared" si="22"/>
        <v>2016</v>
      </c>
      <c r="B215" s="39" t="s">
        <v>14</v>
      </c>
      <c r="C215" s="39" t="s">
        <v>14</v>
      </c>
      <c r="D215" s="39" t="s">
        <v>14</v>
      </c>
      <c r="E215" s="39" t="s">
        <v>14</v>
      </c>
      <c r="F215" s="39" t="s">
        <v>14</v>
      </c>
      <c r="G215" s="14">
        <f>'Total WC'!G215-'XS WC'!G215-RetroRatedWC!G215</f>
        <v>1121614.4816486388</v>
      </c>
      <c r="H215" s="14">
        <f>'Total WC'!H215-'XS WC'!H215-RetroRatedWC!H215</f>
        <v>1139498.0854204802</v>
      </c>
      <c r="I215" s="14">
        <f>'Total WC'!I215-'XS WC'!I215-RetroRatedWC!I215</f>
        <v>1138159.1338591496</v>
      </c>
      <c r="J215" s="14">
        <f>'Total WC'!J215-'XS WC'!J215-RetroRatedWC!J215</f>
        <v>1137746.6210149031</v>
      </c>
      <c r="K215" s="14">
        <f>'Total WC'!K215-'XS WC'!K215-RetroRatedWC!K215</f>
        <v>1137076.449931351</v>
      </c>
      <c r="L215" s="14">
        <f>'Total WC'!L215-'XS WC'!L215-RetroRatedWC!L215</f>
        <v>-670.17108355198434</v>
      </c>
    </row>
    <row r="216" spans="1:12" ht="15" thickBot="1" x14ac:dyDescent="0.4">
      <c r="A216" s="15">
        <f t="shared" si="22"/>
        <v>2017</v>
      </c>
      <c r="B216" s="39" t="s">
        <v>14</v>
      </c>
      <c r="C216" s="39" t="s">
        <v>14</v>
      </c>
      <c r="D216" s="39" t="s">
        <v>14</v>
      </c>
      <c r="E216" s="39" t="s">
        <v>14</v>
      </c>
      <c r="F216" s="39" t="s">
        <v>14</v>
      </c>
      <c r="G216" s="39" t="s">
        <v>14</v>
      </c>
      <c r="H216" s="14">
        <f>'Total WC'!H216-'XS WC'!H216-RetroRatedWC!H216</f>
        <v>1168040.6260799491</v>
      </c>
      <c r="I216" s="14">
        <f>'Total WC'!I216-'XS WC'!I216-RetroRatedWC!I216</f>
        <v>1177373.7849432419</v>
      </c>
      <c r="J216" s="14">
        <f>'Total WC'!J216-'XS WC'!J216-RetroRatedWC!J216</f>
        <v>1178409.8154772599</v>
      </c>
      <c r="K216" s="14">
        <f>'Total WC'!K216-'XS WC'!K216-RetroRatedWC!K216</f>
        <v>1175438.1963538257</v>
      </c>
      <c r="L216" s="14">
        <f>'Total WC'!L216-'XS WC'!L216-RetroRatedWC!L216</f>
        <v>-2971.6191234342768</v>
      </c>
    </row>
    <row r="217" spans="1:12" ht="15" thickBot="1" x14ac:dyDescent="0.4">
      <c r="A217" s="15">
        <f t="shared" si="22"/>
        <v>2018</v>
      </c>
      <c r="B217" s="39" t="s">
        <v>14</v>
      </c>
      <c r="C217" s="39" t="s">
        <v>14</v>
      </c>
      <c r="D217" s="39" t="s">
        <v>14</v>
      </c>
      <c r="E217" s="39" t="s">
        <v>14</v>
      </c>
      <c r="F217" s="39" t="s">
        <v>14</v>
      </c>
      <c r="G217" s="39" t="s">
        <v>14</v>
      </c>
      <c r="H217" s="39" t="s">
        <v>14</v>
      </c>
      <c r="I217" s="14">
        <f>'Total WC'!I217-'XS WC'!I217-RetroRatedWC!I217</f>
        <v>1165578.9373471995</v>
      </c>
      <c r="J217" s="14">
        <f>'Total WC'!J217-'XS WC'!J217-RetroRatedWC!J217</f>
        <v>1178235.8190238823</v>
      </c>
      <c r="K217" s="14">
        <f>'Total WC'!K217-'XS WC'!K217-RetroRatedWC!K217</f>
        <v>1177569.673879636</v>
      </c>
      <c r="L217" s="14">
        <f>'Total WC'!L217-'XS WC'!L217-RetroRatedWC!L217</f>
        <v>-666.14514424641948</v>
      </c>
    </row>
    <row r="218" spans="1:12" ht="15" thickBot="1" x14ac:dyDescent="0.4">
      <c r="A218" s="15">
        <f t="shared" si="22"/>
        <v>2019</v>
      </c>
      <c r="B218" s="39" t="s">
        <v>14</v>
      </c>
      <c r="C218" s="39" t="s">
        <v>14</v>
      </c>
      <c r="D218" s="39" t="s">
        <v>14</v>
      </c>
      <c r="E218" s="39" t="s">
        <v>14</v>
      </c>
      <c r="F218" s="39" t="s">
        <v>14</v>
      </c>
      <c r="G218" s="39" t="s">
        <v>14</v>
      </c>
      <c r="H218" s="39" t="s">
        <v>14</v>
      </c>
      <c r="I218" s="39" t="s">
        <v>14</v>
      </c>
      <c r="J218" s="14">
        <f>'Total WC'!J218-'XS WC'!J218-RetroRatedWC!J218</f>
        <v>1131070.1977185274</v>
      </c>
      <c r="K218" s="14">
        <f>'Total WC'!K218-'XS WC'!K218-RetroRatedWC!K218</f>
        <v>1133639.0914206188</v>
      </c>
      <c r="L218" s="14">
        <f>'Total WC'!L218-'XS WC'!L218-RetroRatedWC!L218</f>
        <v>2568.89370209143</v>
      </c>
    </row>
    <row r="219" spans="1:12" ht="15" thickBot="1" x14ac:dyDescent="0.4">
      <c r="A219" s="15">
        <f t="shared" si="22"/>
        <v>2020</v>
      </c>
      <c r="B219" s="39" t="s">
        <v>14</v>
      </c>
      <c r="C219" s="39" t="s">
        <v>14</v>
      </c>
      <c r="D219" s="39" t="s">
        <v>14</v>
      </c>
      <c r="E219" s="39" t="s">
        <v>14</v>
      </c>
      <c r="F219" s="39" t="s">
        <v>14</v>
      </c>
      <c r="G219" s="39" t="s">
        <v>14</v>
      </c>
      <c r="H219" s="39" t="s">
        <v>14</v>
      </c>
      <c r="I219" s="39" t="s">
        <v>14</v>
      </c>
      <c r="J219" s="39" t="s">
        <v>14</v>
      </c>
      <c r="K219" s="14">
        <f>'Total WC'!K219-'XS WC'!K219-RetroRatedWC!K219</f>
        <v>1010112.6564899972</v>
      </c>
      <c r="L219" s="14">
        <f>'Total WC'!L219-'XS WC'!L219-RetroRatedWC!L219</f>
        <v>1010112.6564899972</v>
      </c>
    </row>
    <row r="220" spans="1:12" ht="15" thickBot="1" x14ac:dyDescent="0.4">
      <c r="A220" s="73" t="s">
        <v>61</v>
      </c>
      <c r="B220" s="49" t="s">
        <v>14</v>
      </c>
      <c r="C220" s="49" t="s">
        <v>14</v>
      </c>
      <c r="D220" s="49" t="s">
        <v>14</v>
      </c>
      <c r="E220" s="49" t="s">
        <v>14</v>
      </c>
      <c r="F220" s="49" t="s">
        <v>14</v>
      </c>
      <c r="G220" s="49" t="s">
        <v>14</v>
      </c>
      <c r="H220" s="49" t="s">
        <v>14</v>
      </c>
      <c r="I220" s="49" t="s">
        <v>14</v>
      </c>
      <c r="J220" s="49" t="s">
        <v>14</v>
      </c>
      <c r="K220" s="49" t="s">
        <v>14</v>
      </c>
      <c r="L220" s="14">
        <f>'Total WC'!L220-'XS WC'!L220-RetroRatedWC!L220</f>
        <v>1007850.6421308559</v>
      </c>
    </row>
    <row r="221" spans="1:12" x14ac:dyDescent="0.35">
      <c r="A221" s="66" t="s">
        <v>55</v>
      </c>
      <c r="B221" s="67"/>
      <c r="C221" s="67"/>
      <c r="D221" s="67"/>
      <c r="E221" s="67"/>
      <c r="F221" s="67"/>
      <c r="G221" s="67"/>
      <c r="H221" s="67"/>
      <c r="I221" s="67"/>
      <c r="J221" s="67"/>
      <c r="K221" s="68"/>
      <c r="L221" s="69"/>
    </row>
    <row r="222" spans="1:12" x14ac:dyDescent="0.35">
      <c r="A222" s="66" t="s">
        <v>56</v>
      </c>
      <c r="B222" s="67"/>
      <c r="C222" s="67"/>
      <c r="D222" s="67"/>
      <c r="E222" s="67"/>
      <c r="F222" s="67"/>
      <c r="G222" s="67"/>
      <c r="H222" s="67"/>
      <c r="I222" s="67"/>
      <c r="J222" s="67"/>
      <c r="K222" s="67"/>
      <c r="L222" s="67"/>
    </row>
    <row r="223" spans="1:12" ht="15" thickBot="1" x14ac:dyDescent="0.4">
      <c r="A223" s="70" t="s">
        <v>57</v>
      </c>
      <c r="B223" s="14">
        <f>'Total WC'!B223-'XS WC'!B223-RetroRatedWC!B223</f>
        <v>623943.81699830957</v>
      </c>
      <c r="C223" s="14">
        <f>'Total WC'!C223-'XS WC'!C223-RetroRatedWC!C223</f>
        <v>691927.50073750468</v>
      </c>
      <c r="D223" s="14">
        <f>'Total WC'!D223-'XS WC'!D223-RetroRatedWC!D223</f>
        <v>842985.89035</v>
      </c>
      <c r="E223" s="14">
        <f>'Total WC'!E223-'XS WC'!E223-RetroRatedWC!E223</f>
        <v>984659.56003952469</v>
      </c>
      <c r="F223" s="14">
        <f>'Total WC'!F223-'XS WC'!F223-RetroRatedWC!F223</f>
        <v>1069701.0551603164</v>
      </c>
      <c r="G223" s="14">
        <f>'Total WC'!G223-'XS WC'!G223-RetroRatedWC!G223</f>
        <v>1135873.1961100004</v>
      </c>
      <c r="H223" s="14">
        <f>'Total WC'!H223-'XS WC'!H223-RetroRatedWC!H223</f>
        <v>1186658.2387899994</v>
      </c>
      <c r="I223" s="14">
        <f>'Total WC'!I223-'XS WC'!I223-RetroRatedWC!I223</f>
        <v>1170628.4490700008</v>
      </c>
      <c r="J223" s="14">
        <f>'Total WC'!J223-'XS WC'!J223-RetroRatedWC!J223</f>
        <v>1144249.35088</v>
      </c>
      <c r="K223" s="14">
        <f>'Total WC'!K223-'XS WC'!K223-RetroRatedWC!K223</f>
        <v>1007843.3342899999</v>
      </c>
      <c r="L223" s="72" t="s">
        <v>14</v>
      </c>
    </row>
  </sheetData>
  <mergeCells count="34">
    <mergeCell ref="B24:C24"/>
    <mergeCell ref="D24:E24"/>
    <mergeCell ref="F24:G24"/>
    <mergeCell ref="H24:I24"/>
    <mergeCell ref="J24:K24"/>
    <mergeCell ref="B5:D5"/>
    <mergeCell ref="E5:L5"/>
    <mergeCell ref="A22:M22"/>
    <mergeCell ref="B23:E23"/>
    <mergeCell ref="F23:I23"/>
    <mergeCell ref="A39:M39"/>
    <mergeCell ref="A40:M40"/>
    <mergeCell ref="B41:D41"/>
    <mergeCell ref="E41:G41"/>
    <mergeCell ref="H41:I41"/>
    <mergeCell ref="K41:L41"/>
    <mergeCell ref="A148:A150"/>
    <mergeCell ref="A62:M62"/>
    <mergeCell ref="B63:K63"/>
    <mergeCell ref="L63:M63"/>
    <mergeCell ref="A79:M79"/>
    <mergeCell ref="A80:M80"/>
    <mergeCell ref="B81:K81"/>
    <mergeCell ref="A96:M96"/>
    <mergeCell ref="A97:K97"/>
    <mergeCell ref="B98:K98"/>
    <mergeCell ref="A116:A118"/>
    <mergeCell ref="A132:A134"/>
    <mergeCell ref="A166:A168"/>
    <mergeCell ref="L167:L168"/>
    <mergeCell ref="A186:A188"/>
    <mergeCell ref="L187:L188"/>
    <mergeCell ref="A206:A208"/>
    <mergeCell ref="L207:L20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WC Notes</vt:lpstr>
      <vt:lpstr>Total WC</vt:lpstr>
      <vt:lpstr>XS WC</vt:lpstr>
      <vt:lpstr>RetroRatedWC</vt:lpstr>
      <vt:lpstr>Total x XSWC x RetroRatedWC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2019-02-28T19:43:50Z</dcterms:created>
  <dcterms:modified xsi:type="dcterms:W3CDTF">2021-02-26T20:14:59Z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{63BA7DA7-2070-4853-8FFF-7E59F203E01D}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