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s\Documents\Clients\Cisco Systems, Inc\2019\08\No-password\"/>
    </mc:Choice>
  </mc:AlternateContent>
  <xr:revisionPtr revIDLastSave="0" documentId="8_{A6A6C2A6-5DA3-477B-B7BB-4C90D213FEDA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Income Statements" sheetId="3" r:id="rId1"/>
    <sheet name="GAAP Recon Note 1" sheetId="2" r:id="rId2"/>
    <sheet name="GAAP Recon Note 2" sheetId="4" r:id="rId3"/>
    <sheet name="SPVSS business" sheetId="9" r:id="rId4"/>
  </sheets>
  <definedNames>
    <definedName name="__st2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_st2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_xlnm.Print_Area" localSheetId="1">'GAAP Recon Note 1'!$A$1:$D$23</definedName>
    <definedName name="_xlnm.Print_Area" localSheetId="2">'GAAP Recon Note 2'!$A$1:$N$18</definedName>
    <definedName name="_xlnm.Print_Area" localSheetId="0">'Income Statements'!$A$1:$E$60</definedName>
    <definedName name="_xlnm.Print_Area" localSheetId="3">'SPVSS business'!$A$1:$K$18</definedName>
    <definedName name="sheet5" localSheetId="3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sheet5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stupid" localSheetId="3" hidden="1">{#N/A,#N/A,FALSE,"S1 Theatre Sum";#N/A,#N/A,FALSE,"S2 U.S. B.S.POS";#N/A,#N/A,FALSE,"S3 US POS";#N/A,#N/A,FALSE,"S4 Family POS";#N/A,#N/A,FALSE,"S5 Ship vs POS";#N/A,#N/A,FALSE,"S6 Top VAR"}</definedName>
    <definedName name="stupid" hidden="1">{#N/A,#N/A,FALSE,"S1 Theatre Sum";#N/A,#N/A,FALSE,"S2 U.S. B.S.POS";#N/A,#N/A,FALSE,"S3 US POS";#N/A,#N/A,FALSE,"S4 Family POS";#N/A,#N/A,FALSE,"S5 Ship vs POS";#N/A,#N/A,FALSE,"S6 Top VAR"}</definedName>
    <definedName name="stupid2" localSheetId="3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stupid2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stupidwho" localSheetId="3" hidden="1">{#N/A,#N/A,FALSE,"S1 Theatre Sum";#N/A,#N/A,FALSE,"S2 U.S. B.S.POS";#N/A,#N/A,FALSE,"S3 US POS";#N/A,#N/A,FALSE,"S4 Family POS";#N/A,#N/A,FALSE,"S5 Ship vs POS";#N/A,#N/A,FALSE,"S6 Top VAR"}</definedName>
    <definedName name="stupidwho" hidden="1">{#N/A,#N/A,FALSE,"S1 Theatre Sum";#N/A,#N/A,FALSE,"S2 U.S. B.S.POS";#N/A,#N/A,FALSE,"S3 US POS";#N/A,#N/A,FALSE,"S4 Family POS";#N/A,#N/A,FALSE,"S5 Ship vs POS";#N/A,#N/A,FALSE,"S6 Top VAR"}</definedName>
    <definedName name="stupidwho2" localSheetId="3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stupidwho2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Utoo" localSheetId="3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Utoo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wrn.Mfg._.Present." localSheetId="3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wrn.Mfg._.Present.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wrn.Planning." localSheetId="3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wrn.Planning.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wrn.Planning1" localSheetId="3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wrn.Planning1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wrn.Slides._.Part1." localSheetId="3" hidden="1">{#N/A,#N/A,FALSE,"s0a.Qtr Book";#N/A,#N/A,FALSE,"s0b.Theatre B/S";#N/A,#N/A,FALSE,"s1.Theatre Slide";#N/A,#N/A,FALSE,"s2.US B/S/P";#N/A,#N/A,FALSE,"s3.US CP POS";#N/A,#N/A,FALSE,"s4.Bus Unit BS";#N/A,#N/A,FALSE,"s5.CP WW Product Sum";#N/A,#N/A,FALSE,"S6 US POS";#N/A,#N/A,FALSE,"S7 Family POS";#N/A,#N/A,FALSE,"S8 Access Ship vs POS";#N/A,#N/A,FALSE,"s9.Wkgrp BSP $";#N/A,#N/A,FALSE,"s10.CP US Dist Sum";#N/A,#N/A,FALSE,"s11.Book YTD by Theatre"}</definedName>
    <definedName name="wrn.Slides._.Part1." hidden="1">{#N/A,#N/A,FALSE,"s0a.Qtr Book";#N/A,#N/A,FALSE,"s0b.Theatre B/S";#N/A,#N/A,FALSE,"s1.Theatre Slide";#N/A,#N/A,FALSE,"s2.US B/S/P";#N/A,#N/A,FALSE,"s3.US CP POS";#N/A,#N/A,FALSE,"s4.Bus Unit BS";#N/A,#N/A,FALSE,"s5.CP WW Product Sum";#N/A,#N/A,FALSE,"S6 US POS";#N/A,#N/A,FALSE,"S7 Family POS";#N/A,#N/A,FALSE,"S8 Access Ship vs POS";#N/A,#N/A,FALSE,"s9.Wkgrp BSP $";#N/A,#N/A,FALSE,"s10.CP US Dist Sum";#N/A,#N/A,FALSE,"s11.Book YTD by Theatre"}</definedName>
    <definedName name="wrn.Slides._.Part2." localSheetId="3" hidden="1">{#N/A,#N/A,FALSE,"s12 Access Fam BSP";#N/A,#N/A,FALSE,"s13 WG";#N/A,#N/A,FALSE,"s14 Azlan BSP";#N/A,#N/A,FALSE,"s15 Access Stk Rotate";#N/A,#N/A,FALSE,"s16 WG Stk Rotate";#N/A,#N/A,FALSE,"s17.Avg Days POS"}</definedName>
    <definedName name="wrn.Slides._.Part2." hidden="1">{#N/A,#N/A,FALSE,"s12 Access Fam BSP";#N/A,#N/A,FALSE,"s13 WG";#N/A,#N/A,FALSE,"s14 Azlan BSP";#N/A,#N/A,FALSE,"s15 Access Stk Rotate";#N/A,#N/A,FALSE,"s16 WG Stk Rotate";#N/A,#N/A,FALSE,"s17.Avg Days POS"}</definedName>
    <definedName name="xsxz" localSheetId="3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xsxz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yayaya" localSheetId="3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yayaya" hidden="1">{#N/A,#N/A,FALSE,"s1 WG by Prod Family";#N/A,#N/A,FALSE,"s2 Access Fam BSP";#N/A,#N/A,FALSE,"s3 Qtr Book by Theatre";#N/A,#N/A,FALSE,"s4.Theatre Summary";#N/A,#N/A,FALSE,"s5 WW Book by Family";#N/A,#N/A,FALSE,"s6 VAR Overlap";#N/A,#N/A,FALSE,"s7.Avg Daily POS";#N/A,#N/A,FALSE,"s8 Access Ship vs POS Fam";#N/A,#N/A,FALSE,"s9 Access Ship vs POS 2500";#N/A,#N/A,FALSE,"s10 WG Ship vs POS family";#N/A,#N/A,FALSE,"s11 WG Stk Rotate"}</definedName>
    <definedName name="you" localSheetId="3" hidden="1">{#N/A,#N/A,FALSE,"S1 Theatre Sum";#N/A,#N/A,FALSE,"S2 U.S. B.S.POS";#N/A,#N/A,FALSE,"S3 US POS";#N/A,#N/A,FALSE,"S4 Family POS";#N/A,#N/A,FALSE,"S5 Ship vs POS";#N/A,#N/A,FALSE,"S6 Top VAR"}</definedName>
    <definedName name="you" hidden="1">{#N/A,#N/A,FALSE,"S1 Theatre Sum";#N/A,#N/A,FALSE,"S2 U.S. B.S.POS";#N/A,#N/A,FALSE,"S3 US POS";#N/A,#N/A,FALSE,"S4 Family POS";#N/A,#N/A,FALSE,"S5 Ship vs POS";#N/A,#N/A,FALSE,"S6 Top VAR"}</definedName>
    <definedName name="Z_2DE5EA60_7A3A_11D2_AE76_0080C7A84E90_.wvu.Cols" localSheetId="3" hidden="1">#REF!</definedName>
    <definedName name="Z_2DE5EA60_7A3A_11D2_AE76_0080C7A84E90_.wvu.Cols" hidden="1">#REF!</definedName>
    <definedName name="Z_2DE5EA60_7A3A_11D2_AE76_0080C7A84E90_.wvu.PrintArea" localSheetId="3" hidden="1">#REF!</definedName>
    <definedName name="Z_2DE5EA60_7A3A_11D2_AE76_0080C7A84E90_.wvu.PrintArea" hidden="1">#REF!</definedName>
    <definedName name="Z_2DE5EA60_7A3A_11D2_AE76_0080C7A84E90_.wvu.Rows" localSheetId="3" hidden="1">#REF!</definedName>
    <definedName name="Z_2DE5EA60_7A3A_11D2_AE76_0080C7A84E90_.wvu.Rows" hidden="1">#REF!</definedName>
    <definedName name="zdfdzfa" localSheetId="3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  <definedName name="zdfdzfa" hidden="1">{#N/A,#N/A,FALSE,"Default Data";#N/A,#N/A,FALSE,"99 Tax Model";#N/A,#N/A,FALSE,"99 Incremental BV";#N/A,#N/A,FALSE,"99 Tax Model CL";#N/A,#N/A,FALSE,"99 Incremental CL";#N/A,#N/A,FALSE,"Cisco FSC";#N/A,#N/A,FALSE,"25% case";#N/A,#N/A,FALSE,"ROY CALCS";#N/A,#N/A,FALSE,"Acquisition Royalty"}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1" i="9" l="1"/>
  <c r="O41" i="3" l="1"/>
  <c r="J21" i="2" l="1"/>
  <c r="U57" i="3" l="1"/>
  <c r="U40" i="3"/>
  <c r="Q13" i="3"/>
  <c r="N47" i="4" l="1"/>
  <c r="N46" i="4"/>
  <c r="N45" i="4"/>
  <c r="N44" i="4"/>
  <c r="N43" i="4"/>
  <c r="N42" i="4"/>
  <c r="N41" i="4"/>
  <c r="L6" i="2" l="1"/>
  <c r="J12" i="2"/>
  <c r="J13" i="2"/>
  <c r="J14" i="2"/>
  <c r="J15" i="2"/>
  <c r="J16" i="2"/>
  <c r="J17" i="2"/>
  <c r="J11" i="2"/>
  <c r="M57" i="4"/>
  <c r="L57" i="4"/>
  <c r="K57" i="4"/>
  <c r="J57" i="4"/>
  <c r="I57" i="4"/>
  <c r="H57" i="4"/>
  <c r="M56" i="4"/>
  <c r="L56" i="4"/>
  <c r="K56" i="4"/>
  <c r="J56" i="4"/>
  <c r="I56" i="4"/>
  <c r="H56" i="4"/>
  <c r="M55" i="4"/>
  <c r="L55" i="4"/>
  <c r="K55" i="4"/>
  <c r="J55" i="4"/>
  <c r="I55" i="4"/>
  <c r="H55" i="4"/>
  <c r="M54" i="4"/>
  <c r="L54" i="4"/>
  <c r="K54" i="4"/>
  <c r="H54" i="4"/>
  <c r="M53" i="4"/>
  <c r="L53" i="4"/>
  <c r="K53" i="4"/>
  <c r="J53" i="4"/>
  <c r="I53" i="4"/>
  <c r="H53" i="4"/>
  <c r="M52" i="4"/>
  <c r="L52" i="4"/>
  <c r="K52" i="4"/>
  <c r="J52" i="4"/>
  <c r="I52" i="4"/>
  <c r="H52" i="4"/>
  <c r="M51" i="4"/>
  <c r="L51" i="4"/>
  <c r="K51" i="4"/>
  <c r="J51" i="4"/>
  <c r="H51" i="4"/>
  <c r="F57" i="4"/>
  <c r="E57" i="4"/>
  <c r="F56" i="4"/>
  <c r="E56" i="4"/>
  <c r="F55" i="4"/>
  <c r="E55" i="4"/>
  <c r="F54" i="4"/>
  <c r="E54" i="4"/>
  <c r="F53" i="4"/>
  <c r="E53" i="4"/>
  <c r="F52" i="4"/>
  <c r="E52" i="4"/>
  <c r="F51" i="4"/>
  <c r="E51" i="4"/>
  <c r="G48" i="4"/>
  <c r="M48" i="4"/>
  <c r="L48" i="4"/>
  <c r="Q31" i="3" s="1"/>
  <c r="K48" i="4"/>
  <c r="Q30" i="3" s="1"/>
  <c r="J48" i="4"/>
  <c r="Q29" i="3" s="1"/>
  <c r="I48" i="4"/>
  <c r="Q28" i="3" s="1"/>
  <c r="H48" i="4"/>
  <c r="Q27" i="3" s="1"/>
  <c r="F48" i="4"/>
  <c r="Q18" i="3" s="1"/>
  <c r="L20" i="2"/>
  <c r="L19" i="2"/>
  <c r="L7" i="2"/>
  <c r="L5" i="2"/>
  <c r="S8" i="3"/>
  <c r="U8" i="3"/>
  <c r="S58" i="3"/>
  <c r="U45" i="3"/>
  <c r="S45" i="3"/>
  <c r="S40" i="3"/>
  <c r="S39" i="3"/>
  <c r="S38" i="3"/>
  <c r="U38" i="3" s="1"/>
  <c r="S31" i="3"/>
  <c r="S30" i="3"/>
  <c r="S29" i="3"/>
  <c r="S28" i="3"/>
  <c r="S27" i="3"/>
  <c r="S18" i="3"/>
  <c r="S17" i="3"/>
  <c r="S13" i="3"/>
  <c r="U13" i="3" s="1"/>
  <c r="S12" i="3"/>
  <c r="S10" i="3"/>
  <c r="U10" i="3" s="1"/>
  <c r="U9" i="3"/>
  <c r="Q9" i="3"/>
  <c r="Q57" i="3"/>
  <c r="Q39" i="3"/>
  <c r="Q38" i="3"/>
  <c r="O32" i="3"/>
  <c r="O23" i="3"/>
  <c r="O22" i="3"/>
  <c r="O19" i="3"/>
  <c r="O14" i="3"/>
  <c r="Q12" i="3"/>
  <c r="Q41" i="3" l="1"/>
  <c r="S41" i="3"/>
  <c r="S32" i="3"/>
  <c r="O21" i="3"/>
  <c r="O35" i="3" s="1"/>
  <c r="O36" i="3" s="1"/>
  <c r="S19" i="3"/>
  <c r="Q22" i="3"/>
  <c r="S14" i="3"/>
  <c r="S33" i="3" s="1"/>
  <c r="Q14" i="3"/>
  <c r="E48" i="4"/>
  <c r="Q17" i="3" s="1"/>
  <c r="Q19" i="3" s="1"/>
  <c r="Q23" i="3"/>
  <c r="J18" i="2"/>
  <c r="S23" i="3"/>
  <c r="U12" i="3"/>
  <c r="U39" i="3"/>
  <c r="U41" i="3" s="1"/>
  <c r="S22" i="3"/>
  <c r="O24" i="3"/>
  <c r="O33" i="3"/>
  <c r="Q21" i="3" l="1"/>
  <c r="O43" i="3"/>
  <c r="O47" i="3" s="1"/>
  <c r="J10" i="2" s="1"/>
  <c r="J23" i="2" s="1"/>
  <c r="S24" i="3"/>
  <c r="Q24" i="3"/>
  <c r="U14" i="3"/>
  <c r="O52" i="3" l="1"/>
  <c r="O50" i="3"/>
  <c r="K41" i="3" l="1"/>
  <c r="H16" i="9"/>
  <c r="H15" i="9"/>
  <c r="H11" i="9"/>
  <c r="H7" i="9"/>
  <c r="E16" i="9"/>
  <c r="K16" i="9" s="1"/>
  <c r="E15" i="9"/>
  <c r="E14" i="9"/>
  <c r="E13" i="9"/>
  <c r="K13" i="9" s="1"/>
  <c r="E12" i="9"/>
  <c r="E10" i="9"/>
  <c r="E9" i="9"/>
  <c r="E8" i="9"/>
  <c r="E7" i="9"/>
  <c r="K7" i="9" s="1"/>
  <c r="M57" i="3"/>
  <c r="N31" i="4"/>
  <c r="N32" i="4"/>
  <c r="H12" i="2" s="1"/>
  <c r="N33" i="4"/>
  <c r="H13" i="2" s="1"/>
  <c r="N34" i="4"/>
  <c r="N35" i="4"/>
  <c r="H15" i="2" s="1"/>
  <c r="N36" i="4"/>
  <c r="H16" i="2" s="1"/>
  <c r="N37" i="4"/>
  <c r="H17" i="2" s="1"/>
  <c r="L58" i="4"/>
  <c r="U31" i="3" s="1"/>
  <c r="K58" i="4"/>
  <c r="U30" i="3" s="1"/>
  <c r="J58" i="4"/>
  <c r="U29" i="3" s="1"/>
  <c r="H58" i="4"/>
  <c r="U27" i="3" s="1"/>
  <c r="G58" i="4"/>
  <c r="M38" i="4"/>
  <c r="L38" i="4"/>
  <c r="M31" i="3" s="1"/>
  <c r="K38" i="4"/>
  <c r="M30" i="3" s="1"/>
  <c r="J38" i="4"/>
  <c r="I38" i="4"/>
  <c r="H38" i="4"/>
  <c r="M27" i="3" s="1"/>
  <c r="G38" i="4"/>
  <c r="F38" i="4"/>
  <c r="M18" i="3" s="1"/>
  <c r="H11" i="2"/>
  <c r="M29" i="3"/>
  <c r="M28" i="3"/>
  <c r="E38" i="4"/>
  <c r="M17" i="3" s="1"/>
  <c r="M19" i="3" s="1"/>
  <c r="F58" i="4"/>
  <c r="U18" i="3" s="1"/>
  <c r="U23" i="3" s="1"/>
  <c r="J7" i="2"/>
  <c r="J6" i="2"/>
  <c r="H7" i="2"/>
  <c r="J5" i="2"/>
  <c r="H6" i="2"/>
  <c r="Q8" i="3"/>
  <c r="K15" i="9"/>
  <c r="K11" i="9"/>
  <c r="F21" i="2"/>
  <c r="D21" i="2"/>
  <c r="K23" i="3"/>
  <c r="N22" i="4"/>
  <c r="F12" i="2" s="1"/>
  <c r="N27" i="4"/>
  <c r="N26" i="4"/>
  <c r="F16" i="2" s="1"/>
  <c r="N25" i="4"/>
  <c r="F15" i="2" s="1"/>
  <c r="N24" i="4"/>
  <c r="N23" i="4"/>
  <c r="F13" i="2" s="1"/>
  <c r="N21" i="4"/>
  <c r="F11" i="2" s="1"/>
  <c r="M28" i="4"/>
  <c r="L28" i="4"/>
  <c r="I31" i="3" s="1"/>
  <c r="K28" i="4"/>
  <c r="J28" i="4"/>
  <c r="I28" i="4"/>
  <c r="H28" i="4"/>
  <c r="I27" i="3" s="1"/>
  <c r="F28" i="4"/>
  <c r="E28" i="4"/>
  <c r="I30" i="3"/>
  <c r="N28" i="4"/>
  <c r="I29" i="3"/>
  <c r="I28" i="3"/>
  <c r="G32" i="3"/>
  <c r="G41" i="3"/>
  <c r="F14" i="2"/>
  <c r="C19" i="3"/>
  <c r="H21" i="2"/>
  <c r="L21" i="2" s="1"/>
  <c r="F17" i="2"/>
  <c r="M18" i="4"/>
  <c r="L18" i="4"/>
  <c r="K18" i="4"/>
  <c r="H18" i="4"/>
  <c r="E58" i="4"/>
  <c r="U17" i="3" s="1"/>
  <c r="H5" i="2"/>
  <c r="M39" i="3"/>
  <c r="M38" i="3"/>
  <c r="M41" i="3" s="1"/>
  <c r="K32" i="3"/>
  <c r="K33" i="3" s="1"/>
  <c r="K22" i="3"/>
  <c r="K19" i="3"/>
  <c r="K24" i="3" s="1"/>
  <c r="K14" i="3"/>
  <c r="M13" i="3"/>
  <c r="M12" i="3"/>
  <c r="M9" i="3"/>
  <c r="M8" i="3"/>
  <c r="I57" i="3"/>
  <c r="I39" i="3"/>
  <c r="I38" i="3"/>
  <c r="I41" i="3" s="1"/>
  <c r="G23" i="3"/>
  <c r="G22" i="3"/>
  <c r="G19" i="3"/>
  <c r="G21" i="3" s="1"/>
  <c r="G35" i="3" s="1"/>
  <c r="G14" i="3"/>
  <c r="I13" i="3"/>
  <c r="I12" i="3"/>
  <c r="I22" i="3" s="1"/>
  <c r="I9" i="3"/>
  <c r="I8" i="3"/>
  <c r="M22" i="3"/>
  <c r="I19" i="3"/>
  <c r="I23" i="3"/>
  <c r="M14" i="3"/>
  <c r="G33" i="3"/>
  <c r="G24" i="3"/>
  <c r="B12" i="2"/>
  <c r="B13" i="2"/>
  <c r="B14" i="2"/>
  <c r="B15" i="2"/>
  <c r="B16" i="2"/>
  <c r="B17" i="2"/>
  <c r="B11" i="2"/>
  <c r="N17" i="4"/>
  <c r="D17" i="2"/>
  <c r="F18" i="4"/>
  <c r="E18" i="3" s="1"/>
  <c r="E23" i="3" s="1"/>
  <c r="E18" i="4"/>
  <c r="J14" i="4"/>
  <c r="J54" i="4" s="1"/>
  <c r="E31" i="3"/>
  <c r="E30" i="3"/>
  <c r="E27" i="3"/>
  <c r="E17" i="3"/>
  <c r="N15" i="4"/>
  <c r="N16" i="4"/>
  <c r="D16" i="2"/>
  <c r="E12" i="3"/>
  <c r="E14" i="3" s="1"/>
  <c r="I14" i="4"/>
  <c r="I54" i="4" s="1"/>
  <c r="I58" i="4" s="1"/>
  <c r="U28" i="3" s="1"/>
  <c r="I11" i="4"/>
  <c r="I51" i="4" s="1"/>
  <c r="N13" i="4"/>
  <c r="D13" i="2"/>
  <c r="N12" i="4"/>
  <c r="N52" i="4" s="1"/>
  <c r="N11" i="4"/>
  <c r="N51" i="4" s="1"/>
  <c r="J18" i="4"/>
  <c r="E29" i="3"/>
  <c r="E8" i="3"/>
  <c r="E9" i="3"/>
  <c r="E13" i="3"/>
  <c r="C14" i="3"/>
  <c r="C24" i="3" s="1"/>
  <c r="C22" i="3"/>
  <c r="C23" i="3"/>
  <c r="C32" i="3"/>
  <c r="E38" i="3"/>
  <c r="E41" i="3" s="1"/>
  <c r="E39" i="3"/>
  <c r="C41" i="3"/>
  <c r="E57" i="3"/>
  <c r="C21" i="3"/>
  <c r="C35" i="3"/>
  <c r="C43" i="3" s="1"/>
  <c r="C47" i="3" s="1"/>
  <c r="C33" i="3"/>
  <c r="C36" i="3"/>
  <c r="F7" i="2"/>
  <c r="F5" i="2"/>
  <c r="F6" i="2"/>
  <c r="D5" i="2"/>
  <c r="D6" i="2"/>
  <c r="D7" i="2"/>
  <c r="G36" i="3" l="1"/>
  <c r="G43" i="3"/>
  <c r="G47" i="3" s="1"/>
  <c r="C52" i="3"/>
  <c r="C50" i="3"/>
  <c r="D10" i="2"/>
  <c r="D15" i="2"/>
  <c r="N55" i="4"/>
  <c r="N14" i="4"/>
  <c r="E19" i="3"/>
  <c r="I18" i="4"/>
  <c r="E28" i="3" s="1"/>
  <c r="E32" i="3" s="1"/>
  <c r="E33" i="3" s="1"/>
  <c r="N53" i="4"/>
  <c r="N57" i="4"/>
  <c r="I14" i="3"/>
  <c r="K21" i="3"/>
  <c r="U22" i="3"/>
  <c r="U19" i="3"/>
  <c r="N56" i="4"/>
  <c r="U32" i="3"/>
  <c r="U33" i="3"/>
  <c r="N38" i="4"/>
  <c r="Q32" i="3" s="1"/>
  <c r="Q33" i="3" s="1"/>
  <c r="D11" i="2"/>
  <c r="L13" i="2"/>
  <c r="D12" i="2"/>
  <c r="L12" i="2" s="1"/>
  <c r="M32" i="3"/>
  <c r="M33" i="3" s="1"/>
  <c r="H14" i="2"/>
  <c r="H18" i="2" s="1"/>
  <c r="E21" i="3"/>
  <c r="E35" i="3" s="1"/>
  <c r="E24" i="3"/>
  <c r="M21" i="3"/>
  <c r="M35" i="3" s="1"/>
  <c r="M24" i="3"/>
  <c r="L15" i="2"/>
  <c r="E22" i="3"/>
  <c r="M23" i="3"/>
  <c r="L16" i="2"/>
  <c r="I32" i="3"/>
  <c r="L17" i="2"/>
  <c r="L11" i="2"/>
  <c r="I33" i="3"/>
  <c r="F18" i="2"/>
  <c r="M58" i="4"/>
  <c r="S21" i="3" l="1"/>
  <c r="S35" i="3" s="1"/>
  <c r="K35" i="3"/>
  <c r="G50" i="3"/>
  <c r="F10" i="2"/>
  <c r="G52" i="3"/>
  <c r="U24" i="3"/>
  <c r="U21" i="3"/>
  <c r="U35" i="3" s="1"/>
  <c r="N54" i="4"/>
  <c r="N58" i="4" s="1"/>
  <c r="D14" i="2"/>
  <c r="L14" i="2" s="1"/>
  <c r="F23" i="2"/>
  <c r="N18" i="4"/>
  <c r="I24" i="3"/>
  <c r="I21" i="3"/>
  <c r="I35" i="3" s="1"/>
  <c r="I36" i="3" s="1"/>
  <c r="U43" i="3"/>
  <c r="U47" i="3" s="1"/>
  <c r="U36" i="3"/>
  <c r="Q35" i="3"/>
  <c r="Q43" i="3" s="1"/>
  <c r="Q47" i="3" s="1"/>
  <c r="N48" i="4"/>
  <c r="M36" i="3"/>
  <c r="M43" i="3"/>
  <c r="M47" i="3" s="1"/>
  <c r="E36" i="3"/>
  <c r="E43" i="3"/>
  <c r="E47" i="3" s="1"/>
  <c r="I43" i="3"/>
  <c r="I47" i="3" s="1"/>
  <c r="K36" i="3" l="1"/>
  <c r="K43" i="3"/>
  <c r="K47" i="3" s="1"/>
  <c r="D18" i="2"/>
  <c r="S43" i="3"/>
  <c r="S47" i="3" s="1"/>
  <c r="S36" i="3"/>
  <c r="U50" i="3"/>
  <c r="U52" i="3"/>
  <c r="Q36" i="3"/>
  <c r="E50" i="3"/>
  <c r="E52" i="3"/>
  <c r="Q52" i="3"/>
  <c r="Q50" i="3"/>
  <c r="M50" i="3"/>
  <c r="M52" i="3"/>
  <c r="I50" i="3"/>
  <c r="I52" i="3"/>
  <c r="S52" i="3" l="1"/>
  <c r="S50" i="3"/>
  <c r="D23" i="2"/>
  <c r="L18" i="2"/>
  <c r="K52" i="3"/>
  <c r="K50" i="3"/>
  <c r="H10" i="2"/>
  <c r="L10" i="2" l="1"/>
  <c r="H23" i="2"/>
  <c r="L23" i="2" s="1"/>
</calcChain>
</file>

<file path=xl/sharedStrings.xml><?xml version="1.0" encoding="utf-8"?>
<sst xmlns="http://schemas.openxmlformats.org/spreadsheetml/2006/main" count="228" uniqueCount="119">
  <si>
    <t>Total</t>
  </si>
  <si>
    <t>Product</t>
  </si>
  <si>
    <t>Service</t>
  </si>
  <si>
    <t>(b)</t>
  </si>
  <si>
    <t>(c)</t>
  </si>
  <si>
    <t>(d)</t>
  </si>
  <si>
    <t>Notes (1) (2)</t>
  </si>
  <si>
    <t>GAAP</t>
  </si>
  <si>
    <t>NON-GAAP</t>
  </si>
  <si>
    <t>COST OF SALES:</t>
  </si>
  <si>
    <t>OPERATING EXPENSES:</t>
  </si>
  <si>
    <t>Shares used in per-share calculation:</t>
  </si>
  <si>
    <t>Basic</t>
  </si>
  <si>
    <t>Total adjustments to GAAP income before provision for income taxes</t>
  </si>
  <si>
    <t>Share-based compensation expense</t>
  </si>
  <si>
    <t>Amortization of purchased intangible assets (b)</t>
  </si>
  <si>
    <t>Interest income</t>
  </si>
  <si>
    <t>Interest expense</t>
  </si>
  <si>
    <t xml:space="preserve">Diluted </t>
  </si>
  <si>
    <t>(e)</t>
  </si>
  <si>
    <t>Operating Expense</t>
  </si>
  <si>
    <t>Restructuring and Other Charges</t>
  </si>
  <si>
    <t>Amortization of Purchased Intangible Assets</t>
  </si>
  <si>
    <t>Cash dividends declared per common share</t>
  </si>
  <si>
    <t>COGS</t>
  </si>
  <si>
    <t>Note 1</t>
  </si>
  <si>
    <t>Research and Development</t>
  </si>
  <si>
    <t>Sales and Marketing</t>
  </si>
  <si>
    <t>General and Administrative</t>
  </si>
  <si>
    <t xml:space="preserve"> (a) </t>
  </si>
  <si>
    <t>Quarter Ended</t>
  </si>
  <si>
    <t xml:space="preserve">Cisco's non-GAAP measures are not in accordance with, or an alternative for, generally accepted accounting principles and may be different from non-GAAP measures used by other companies. In addition, the above non-GAAP Consolidated Statements of Operations are not based on a comprehensive set of accounting rules or principles.  </t>
  </si>
  <si>
    <t>REVENUE:</t>
  </si>
  <si>
    <t xml:space="preserve">   Total revenue</t>
  </si>
  <si>
    <t>(f)</t>
  </si>
  <si>
    <t xml:space="preserve">Income tax effect </t>
  </si>
  <si>
    <t>OI&amp;E</t>
  </si>
  <si>
    <t>Other Income (Expense)</t>
  </si>
  <si>
    <t>(in millions)</t>
  </si>
  <si>
    <t xml:space="preserve">   Interest and other income (loss), net</t>
  </si>
  <si>
    <t>Total Cisco</t>
  </si>
  <si>
    <t>Revenue</t>
  </si>
  <si>
    <t>Gross Margin</t>
  </si>
  <si>
    <t>Operating Expenses</t>
  </si>
  <si>
    <t>Opex (% of Revenue)</t>
  </si>
  <si>
    <t>Operating Income</t>
  </si>
  <si>
    <t>Operating Income (% of Revenue)</t>
  </si>
  <si>
    <t>Net Income</t>
  </si>
  <si>
    <t>EPS (diluted)</t>
  </si>
  <si>
    <t>Product Gross Margin</t>
  </si>
  <si>
    <t>Service Gross Margin</t>
  </si>
  <si>
    <t>INCOME STATEMENTS</t>
  </si>
  <si>
    <t>(in millions, except per-share amounts and percentages)</t>
  </si>
  <si>
    <t>NON-GAAP INCOME STATEMENT DETAILS</t>
  </si>
  <si>
    <t>HISTORICAL FINANCIALS</t>
  </si>
  <si>
    <t>Research and development (a) &amp; (d)</t>
  </si>
  <si>
    <t>Restructuring and other charges (e)</t>
  </si>
  <si>
    <t>Sales and marketing (a) &amp; (d)</t>
  </si>
  <si>
    <t>Other acquisition-related/divestiture costs</t>
  </si>
  <si>
    <t>Significant asset impairments and restructurings</t>
  </si>
  <si>
    <t>Amortization of acquisition-related intangible assets</t>
  </si>
  <si>
    <t>Supplier component remediation charge (adjustment)</t>
  </si>
  <si>
    <t>(in millions, except per-share amounts)</t>
  </si>
  <si>
    <t>(g)</t>
  </si>
  <si>
    <t>Note 2</t>
  </si>
  <si>
    <t>Items</t>
  </si>
  <si>
    <t>Product gross margin percentage</t>
  </si>
  <si>
    <t>Service gross margin percentage</t>
  </si>
  <si>
    <t>Total gross margin percentage</t>
  </si>
  <si>
    <t>Operating expense as a percentage of revenue</t>
  </si>
  <si>
    <t>Operating income as a percentage of revenue</t>
  </si>
  <si>
    <t>Legal and indemnification settlements</t>
  </si>
  <si>
    <t>(h)</t>
  </si>
  <si>
    <t>Significant tax matters</t>
  </si>
  <si>
    <t>Total adjustments to GAAP provision for income taxes</t>
  </si>
  <si>
    <t>Non-GAAP net income</t>
  </si>
  <si>
    <t>Service (a) &amp; (d)</t>
  </si>
  <si>
    <t>FY 2019</t>
  </si>
  <si>
    <t>Items (a) to (g) in note 1 are allocated as follows:</t>
  </si>
  <si>
    <t>(i)</t>
  </si>
  <si>
    <t>Gains and losses on equity investments</t>
  </si>
  <si>
    <t>A reconciliation between net income on a GAAP basis and non-GAAP net income including items (a) to (i) is as follows:</t>
  </si>
  <si>
    <t>GAAP net income</t>
  </si>
  <si>
    <t>Basic (a) - (i)</t>
  </si>
  <si>
    <t>Diluted (a) - (i)</t>
  </si>
  <si>
    <r>
      <t xml:space="preserve">NET INCOME </t>
    </r>
    <r>
      <rPr>
        <sz val="10"/>
        <rFont val="Arial"/>
        <family val="2"/>
      </rPr>
      <t>(a) - (i)</t>
    </r>
  </si>
  <si>
    <t>Net income per share:</t>
  </si>
  <si>
    <r>
      <t xml:space="preserve">OPERATING INCOME </t>
    </r>
    <r>
      <rPr>
        <sz val="10"/>
        <rFont val="Arial"/>
        <family val="2"/>
      </rPr>
      <t>(a) - (f)</t>
    </r>
  </si>
  <si>
    <t>Other income (loss), net (g)</t>
  </si>
  <si>
    <r>
      <t xml:space="preserve">INCOME BEFORE PROVISION FOR INCOME TAXES </t>
    </r>
    <r>
      <rPr>
        <sz val="10"/>
        <rFont val="Arial"/>
        <family val="2"/>
      </rPr>
      <t>(a) - (g)</t>
    </r>
  </si>
  <si>
    <t>Provision for income taxes (h) - (i)</t>
  </si>
  <si>
    <t>General and administrative (a), (d) &amp; (f)</t>
  </si>
  <si>
    <t>Q2'19</t>
  </si>
  <si>
    <t>October 27, 
2018</t>
  </si>
  <si>
    <t>January 26, 
2019</t>
  </si>
  <si>
    <t>Q1'19</t>
  </si>
  <si>
    <t>0.8pts</t>
  </si>
  <si>
    <t>1.9pts</t>
  </si>
  <si>
    <t>SPVSS* Business</t>
  </si>
  <si>
    <t>Excluding SPVSS Business</t>
  </si>
  <si>
    <t>SPVSS  Business</t>
  </si>
  <si>
    <t>Y/Y Change Excluding SPVSS Business</t>
  </si>
  <si>
    <t xml:space="preserve">Product (a) - (d) &amp; (f) </t>
  </si>
  <si>
    <r>
      <t xml:space="preserve">GROSS MARGIN </t>
    </r>
    <r>
      <rPr>
        <sz val="10"/>
        <rFont val="Arial"/>
        <family val="2"/>
      </rPr>
      <t xml:space="preserve">(a) - (d) &amp; (f) </t>
    </r>
  </si>
  <si>
    <t xml:space="preserve">   Total cost of sales (a) - (d) &amp; (f) </t>
  </si>
  <si>
    <t xml:space="preserve">INCLUDING SP VIDEO SOFTWARE SOLUTIONS BUSINESS FOR ALL PERIODS* </t>
  </si>
  <si>
    <t xml:space="preserve">*Includes the results of the SP Video Software Solutions business prior to its divestiture on October 28, 2018. </t>
  </si>
  <si>
    <t>Stand-alone SP Video Software Solutions business financial information is unaudited.</t>
  </si>
  <si>
    <t>April 27, 
2019</t>
  </si>
  <si>
    <t>Q3'19</t>
  </si>
  <si>
    <t xml:space="preserve">   Total operating expenses (a), (b), &amp; (d) - (f)</t>
  </si>
  <si>
    <t>July 27, 
2019</t>
  </si>
  <si>
    <t>Year Ended</t>
  </si>
  <si>
    <t>Q4'19</t>
  </si>
  <si>
    <t>Q4'18</t>
  </si>
  <si>
    <t>FY19</t>
  </si>
  <si>
    <t>2.3pts</t>
  </si>
  <si>
    <t>1.4pts</t>
  </si>
  <si>
    <t>*No operations for SP Video Software Solutions business in Q4 FY2019 as it was divested on October 28,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</si>
</sst>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7">
    <numFmt numFmtId="164" formatCode="&quot;$&quot;#,##0_);\(&quot;$&quot;#,##0\)"/>
    <numFmt numFmtId="165" formatCode="&quot;$&quot;#,##0_);[Red]\(&quot;$&quot;#,##0\)"/>
    <numFmt numFmtId="166" formatCode="&quot;$&quot;#,##0.00_);\(&quot;$&quot;#,##0.00\)"/>
    <numFmt numFmtId="167" formatCode="_(&quot;$&quot;* #,##0_);_(&quot;$&quot;* \(#,##0\);_(&quot;$&quot;* &quot;-&quot;_);_(@_)"/>
    <numFmt numFmtId="168" formatCode="_(* #,##0_);_(* \(#,##0\);_(* &quot;-&quot;_);_(@_)"/>
    <numFmt numFmtId="169" formatCode="_(&quot;$&quot;* #,##0.00_);_(&quot;$&quot;* \(#,##0.00\);_(&quot;$&quot;* &quot;-&quot;??_);_(@_)"/>
    <numFmt numFmtId="170" formatCode="_(* #,##0.00_);_(* \(#,##0.00\);_(* &quot;-&quot;??_);_(@_)"/>
    <numFmt numFmtId="171" formatCode="_(* #,##0_);_(* \(#,##0\);_(* &quot;-&quot;??_);_(@_)"/>
    <numFmt numFmtId="172" formatCode="_(&quot;$&quot;* #,##0_);_(&quot;$&quot;* \(#,##0\);_(&quot;$&quot;* &quot;-&quot;??_);_(@_)"/>
    <numFmt numFmtId="173" formatCode="0.0%"/>
    <numFmt numFmtId="174" formatCode="[$-409]mmmm\ d\,\ yyyy;@"/>
    <numFmt numFmtId="175" formatCode="_ * #,##0.00_ ;_ * \-#,##0.00_ ;_ * &quot;-&quot;??_ ;_ @_ "/>
    <numFmt numFmtId="176" formatCode="0%;\(0%\)"/>
    <numFmt numFmtId="177" formatCode="_(&quot;$&quot;* #,##0.0_);_(&quot;$&quot;* \(#,##0.0\);_(&quot;$&quot;* &quot;-&quot;_);_(@_)"/>
    <numFmt numFmtId="178" formatCode="General_)"/>
    <numFmt numFmtId="179" formatCode="&quot;R&quot;\ #,##0;&quot;R&quot;\ \-#,##0"/>
    <numFmt numFmtId="180" formatCode="_(* #,##0_);[Red]_(* \(#,##0\);_(* &quot;-&quot;_);_(@_)"/>
    <numFmt numFmtId="181" formatCode="_(* #,##0.0_);[Red]_(* \(#,##0.0\);_(* &quot;-&quot;_);_(@_)"/>
    <numFmt numFmtId="182" formatCode="_(* #,##0.00_);[Red]_(* \(#,##0.00\);_(* &quot;-&quot;_);_(@_)"/>
    <numFmt numFmtId="183" formatCode="_(* #,##0,_);[Red]_(* \(#,##0,\);_(* &quot;-&quot;_);_(@_)"/>
    <numFmt numFmtId="184" formatCode="_(* #,##0.0,_);[Red]_(* \(#,##0.0,\);_(* &quot;-&quot;_);_(@_)"/>
    <numFmt numFmtId="185" formatCode="_(* #,##0,,_);[Red]_(* \(#,##0,,\);_(* &quot;-&quot;_);_(@_)"/>
    <numFmt numFmtId="186" formatCode="_(* #,##0.0,,_);[Red]_(* \(#,##0.0,,\);_(* &quot;-&quot;_);_(@_)"/>
    <numFmt numFmtId="187" formatCode="#,##0.0_);\(#,##0.0\)"/>
    <numFmt numFmtId="188" formatCode="_(&quot;$&quot;#,##0_);[Red]_(\(&quot;$&quot;#,##0\);_(&quot;- &quot;?_);_(@_)"/>
    <numFmt numFmtId="189" formatCode="_(&quot;$&quot;#,##0.0_);[Red]_(\(&quot;$&quot;#,##0.0\);_(&quot;- &quot;?_);_(@_)"/>
    <numFmt numFmtId="190" formatCode="_(&quot;$&quot;#,##0.00_);[Red]_(\(&quot;$&quot;#,##0.00\);_(&quot;- &quot;?_);_(@_)"/>
    <numFmt numFmtId="191" formatCode="_(&quot;$&quot;#,##0,_);[Red]_(\(&quot;$&quot;#,##0,\);_(&quot;- &quot;?_);_(@_)"/>
    <numFmt numFmtId="192" formatCode="_(&quot;$&quot;#,##0.0,_);[Red]_(\(&quot;$&quot;#,##0.0,\);_(&quot;- &quot;?_);_(@_)"/>
    <numFmt numFmtId="193" formatCode="_(&quot;$&quot;#,##0,,_);[Red]_(\(&quot;$&quot;#,##0,,\);_(&quot;- &quot;?_);_(@_)"/>
    <numFmt numFmtId="194" formatCode="_(&quot;$&quot;#,##0.0,,_);[Red]_(\(&quot;$&quot;#,##0.0,,\);_(&quot;- &quot;?_);_(@_)"/>
    <numFmt numFmtId="195" formatCode="00000"/>
    <numFmt numFmtId="196" formatCode="_(* #,###.0_);_(* \(#,###.0\);_(* &quot;-&quot;?_);_(@_)"/>
    <numFmt numFmtId="197" formatCode="_-* #,##0\ _D_M_-;\-* #,##0\ _D_M_-;_-* &quot;-&quot;\ _D_M_-;_-@_-"/>
    <numFmt numFmtId="198" formatCode="_-* #,##0.00\ _D_M_-;\-* #,##0.00\ _D_M_-;_-* &quot;-&quot;??\ _D_M_-;_-@_-"/>
    <numFmt numFmtId="199" formatCode="_([$€-2]* #,##0.00_);_([$€-2]* \(#,##0.00\);_([$€-2]* &quot;-&quot;??_)"/>
    <numFmt numFmtId="200" formatCode="#,##0.00&quot; $&quot;;\-#,##0.00&quot; $&quot;"/>
    <numFmt numFmtId="201" formatCode="_-* #,##0\ _F_-;\-* #,##0\ _F_-;_-* &quot;-&quot;\ _F_-;_-@_-"/>
    <numFmt numFmtId="202" formatCode="_-* #,##0.00\ _F_-;\-* #,##0.00\ _F_-;_-* &quot;-&quot;??\ _F_-;_-@_-"/>
    <numFmt numFmtId="203" formatCode="_-* #,##0\ &quot;F&quot;_-;\-* #,##0\ &quot;F&quot;_-;_-* &quot;-&quot;\ &quot;F&quot;_-;_-@_-"/>
    <numFmt numFmtId="204" formatCode="_-* #,##0.00\ &quot;F&quot;_-;\-* #,##0.00\ &quot;F&quot;_-;_-* &quot;-&quot;??\ &quot;F&quot;_-;_-@_-"/>
    <numFmt numFmtId="205" formatCode="#,##0\ &quot;F&quot;;[Red]\-#,##0\ &quot;F&quot;"/>
    <numFmt numFmtId="206" formatCode="#,###.0_);[Red]\(#,###.0\)"/>
    <numFmt numFmtId="207" formatCode="0_);[Red]\(0\)"/>
    <numFmt numFmtId="208" formatCode="0.0_);[Red]\(0.0\)"/>
    <numFmt numFmtId="209" formatCode="0.00_);[Red]\(0.00\)"/>
    <numFmt numFmtId="210" formatCode="0%\ ;[Red]\(0%\);_(&quot;-&quot;?_)"/>
    <numFmt numFmtId="211" formatCode="0.0%\ ;[Red]\(0.0%\);_(&quot;-&quot;?_)"/>
    <numFmt numFmtId="212" formatCode="0.00%\ ;[Red]\(0.00%\);_(&quot;-&quot;?_)"/>
    <numFmt numFmtId="213" formatCode="0.000%\ ;[Red]\(0.000%\);_(&quot;-&quot;?_)"/>
    <numFmt numFmtId="214" formatCode="_-* #,##0.0_-;\-* #,##0.0_-;_-* &quot;-&quot;??_-;_-@_-"/>
    <numFmt numFmtId="215" formatCode=".0%_);[Red]\(.0%\)"/>
    <numFmt numFmtId="216" formatCode="&quot;kr&quot;\ #,##0.00;[Red]&quot;kr&quot;\ \-#,##0.00"/>
    <numFmt numFmtId="217" formatCode="mm/dd/yy"/>
    <numFmt numFmtId="218" formatCode="_-* #,##0\ &quot;DM&quot;_-;\-* #,##0\ &quot;DM&quot;_-;_-* &quot;-&quot;\ &quot;DM&quot;_-;_-@_-"/>
    <numFmt numFmtId="219" formatCode="_-* #,##0.00\ &quot;DM&quot;_-;\-* #,##0.00\ &quot;DM&quot;_-;_-* &quot;-&quot;??\ &quot;DM&quot;_-;_-@_-"/>
    <numFmt numFmtId="220" formatCode="\(&quot;$&quot;* #,##0.00_);_(&quot;$&quot;* \(#,##0.00\);_(&quot;$&quot;* 0.00_);_(@_)"/>
  </numFmts>
  <fonts count="68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Geneva"/>
      <family val="2"/>
    </font>
    <font>
      <sz val="8"/>
      <name val="Arial"/>
      <family val="2"/>
    </font>
    <font>
      <b/>
      <sz val="10"/>
      <name val="Geneva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i/>
      <sz val="9"/>
      <name val="Arial"/>
      <family val="2"/>
    </font>
    <font>
      <i/>
      <sz val="10"/>
      <name val="Arial"/>
      <family val="2"/>
    </font>
    <font>
      <b/>
      <sz val="8"/>
      <color indexed="9"/>
      <name val="Arial"/>
      <family val="2"/>
    </font>
    <font>
      <sz val="10"/>
      <color indexed="8"/>
      <name val="MS Sans Serif"/>
      <family val="2"/>
    </font>
    <font>
      <sz val="10"/>
      <name val="Helv"/>
      <charset val="204"/>
    </font>
    <font>
      <sz val="10"/>
      <name val="MS Sans Serif"/>
      <family val="2"/>
    </font>
    <font>
      <sz val="13"/>
      <name val="Tms Rmn"/>
    </font>
    <font>
      <sz val="12"/>
      <name val="Times New Roman"/>
      <family val="1"/>
    </font>
    <font>
      <sz val="8"/>
      <name val="Times New Roman"/>
      <family val="1"/>
    </font>
    <font>
      <sz val="12"/>
      <name val="Tms Rmn"/>
    </font>
    <font>
      <sz val="9"/>
      <name val="Helv"/>
    </font>
    <font>
      <b/>
      <sz val="13"/>
      <name val="Tms Rmn"/>
    </font>
    <font>
      <b/>
      <sz val="8"/>
      <color indexed="8"/>
      <name val="Arial"/>
      <family val="2"/>
    </font>
    <font>
      <b/>
      <sz val="8"/>
      <color indexed="8"/>
      <name val="Courier New"/>
      <family val="3"/>
    </font>
    <font>
      <sz val="10"/>
      <color indexed="22"/>
      <name val="Arial"/>
      <family val="2"/>
    </font>
    <font>
      <sz val="7"/>
      <name val="Small Fonts"/>
      <family val="2"/>
    </font>
    <font>
      <sz val="10"/>
      <name val="MS Serif"/>
      <family val="1"/>
    </font>
    <font>
      <sz val="10"/>
      <name val="Courier"/>
      <family val="3"/>
    </font>
    <font>
      <u val="doubleAccounting"/>
      <sz val="10"/>
      <name val="Times New Roman"/>
      <family val="1"/>
    </font>
    <font>
      <sz val="10"/>
      <name val="Times New Roman"/>
      <family val="1"/>
    </font>
    <font>
      <sz val="10"/>
      <color indexed="16"/>
      <name val="MS Serif"/>
      <family val="1"/>
    </font>
    <font>
      <b/>
      <u/>
      <sz val="11"/>
      <color indexed="37"/>
      <name val="Arial"/>
      <family val="2"/>
    </font>
    <font>
      <b/>
      <sz val="12"/>
      <name val="Arial"/>
      <family val="2"/>
    </font>
    <font>
      <b/>
      <sz val="8"/>
      <name val="MS Sans Serif"/>
      <family val="2"/>
    </font>
    <font>
      <b/>
      <sz val="12"/>
      <name val="Tms Rmn"/>
    </font>
    <font>
      <sz val="10"/>
      <color indexed="12"/>
      <name val="Arial"/>
      <family val="2"/>
    </font>
    <font>
      <b/>
      <sz val="11"/>
      <color indexed="9"/>
      <name val="Arial"/>
      <family val="2"/>
    </font>
    <font>
      <b/>
      <sz val="10"/>
      <color indexed="8"/>
      <name val="Arial"/>
      <family val="2"/>
    </font>
    <font>
      <sz val="11"/>
      <name val="‚l‚r –¾’©"/>
      <charset val="128"/>
    </font>
    <font>
      <sz val="11"/>
      <color indexed="8"/>
      <name val="Times New Roman"/>
      <family val="1"/>
    </font>
    <font>
      <b/>
      <i/>
      <sz val="10"/>
      <color indexed="8"/>
      <name val="Arial"/>
      <family val="2"/>
    </font>
    <font>
      <b/>
      <sz val="11"/>
      <color indexed="16"/>
      <name val="Times New Roman"/>
      <family val="1"/>
    </font>
    <font>
      <b/>
      <sz val="10"/>
      <color indexed="18"/>
      <name val="Arial"/>
      <family val="2"/>
    </font>
    <font>
      <b/>
      <sz val="22"/>
      <color indexed="18"/>
      <name val="Times New Roman"/>
      <family val="1"/>
    </font>
    <font>
      <b/>
      <sz val="10"/>
      <name val="MS Sans Serif"/>
      <family val="2"/>
    </font>
    <font>
      <sz val="8"/>
      <name val="Wingdings"/>
      <charset val="2"/>
    </font>
    <font>
      <b/>
      <sz val="12"/>
      <color indexed="8"/>
      <name val="Arial"/>
      <family val="2"/>
    </font>
    <font>
      <sz val="8"/>
      <name val="Helv"/>
    </font>
    <font>
      <sz val="8"/>
      <color indexed="8"/>
      <name val="Arial"/>
      <family val="2"/>
    </font>
    <font>
      <sz val="8"/>
      <color indexed="12"/>
      <name val="Arial"/>
      <family val="2"/>
    </font>
    <font>
      <u val="singleAccounting"/>
      <sz val="10"/>
      <name val="Times New Roman"/>
      <family val="1"/>
    </font>
    <font>
      <sz val="8"/>
      <name val="MS Sans Serif"/>
      <family val="2"/>
    </font>
    <font>
      <b/>
      <sz val="8"/>
      <color indexed="8"/>
      <name val="Helv"/>
    </font>
    <font>
      <sz val="8"/>
      <color indexed="8"/>
      <name val="Wingdings"/>
      <charset val="2"/>
    </font>
    <font>
      <sz val="11"/>
      <name val="ＭＳ Ｐゴシック"/>
      <family val="2"/>
      <charset val="128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10"/>
      <color theme="0"/>
      <name val="Arial"/>
      <family val="2"/>
    </font>
    <font>
      <sz val="9"/>
      <color rgb="FFFF0000"/>
      <name val="Arial"/>
      <family val="2"/>
    </font>
    <font>
      <b/>
      <sz val="10"/>
      <color rgb="FFFF0000"/>
      <name val="Arial"/>
      <family val="2"/>
    </font>
    <font>
      <b/>
      <sz val="9"/>
      <color theme="0"/>
      <name val="Arial"/>
      <family val="2"/>
    </font>
    <font>
      <sz val="10"/>
      <color rgb="FFFF0000"/>
      <name val="Arial"/>
      <family val="2"/>
    </font>
    <font>
      <b/>
      <u val="singleAccounting"/>
      <sz val="9"/>
      <color theme="0"/>
      <name val="Arial"/>
      <family val="2"/>
    </font>
    <font>
      <b/>
      <i/>
      <sz val="9"/>
      <color theme="0"/>
      <name val="Arial"/>
      <family val="2"/>
    </font>
    <font>
      <sz val="10"/>
      <color theme="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4"/>
        <bgColor indexed="64"/>
      </patternFill>
    </fill>
    <fill>
      <patternFill patternType="solid">
        <fgColor indexed="12"/>
      </patternFill>
    </fill>
    <fill>
      <patternFill patternType="solid">
        <fgColor indexed="9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8"/>
        <bgColor indexed="64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mediumGray">
        <fgColor indexed="22"/>
      </patternFill>
    </fill>
    <fill>
      <patternFill patternType="darkVertical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499984740745262"/>
        <bgColor indexed="64"/>
      </patternFill>
    </fill>
  </fills>
  <borders count="26">
    <border>
      <left/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01">
    <xf numFmtId="0" fontId="0" fillId="0" borderId="0"/>
    <xf numFmtId="0" fontId="16" fillId="0" borderId="0" applyNumberFormat="0" applyFill="0" applyBorder="0" applyAlignment="0" applyProtection="0"/>
    <xf numFmtId="0" fontId="2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" fillId="0" borderId="0"/>
    <xf numFmtId="0" fontId="16" fillId="0" borderId="0" applyNumberFormat="0" applyFill="0" applyBorder="0" applyAlignment="0" applyProtection="0"/>
    <xf numFmtId="0" fontId="2" fillId="0" borderId="0"/>
    <xf numFmtId="0" fontId="2" fillId="0" borderId="0"/>
    <xf numFmtId="0" fontId="16" fillId="0" borderId="0" applyNumberFormat="0" applyFill="0" applyBorder="0" applyAlignment="0" applyProtection="0"/>
    <xf numFmtId="0" fontId="2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" fillId="0" borderId="0"/>
    <xf numFmtId="0" fontId="2" fillId="0" borderId="0"/>
    <xf numFmtId="175" fontId="2" fillId="0" borderId="0" applyFont="0" applyFill="0" applyBorder="0" applyAlignment="0" applyProtection="0"/>
    <xf numFmtId="0" fontId="18" fillId="0" borderId="0"/>
    <xf numFmtId="176" fontId="19" fillId="0" borderId="0" applyFont="0" applyFill="0" applyBorder="0" applyAlignment="0" applyProtection="0"/>
    <xf numFmtId="0" fontId="20" fillId="0" borderId="0"/>
    <xf numFmtId="173" fontId="19" fillId="0" borderId="0" applyFont="0" applyFill="0" applyBorder="0" applyAlignment="0" applyProtection="0"/>
    <xf numFmtId="10" fontId="19" fillId="0" borderId="0" applyFont="0" applyFill="0" applyBorder="0" applyAlignment="0" applyProtection="0"/>
    <xf numFmtId="0" fontId="4" fillId="0" borderId="0" applyNumberFormat="0" applyAlignment="0"/>
    <xf numFmtId="177" fontId="2" fillId="3" borderId="1">
      <alignment horizontal="center" vertical="center"/>
    </xf>
    <xf numFmtId="0" fontId="21" fillId="0" borderId="0">
      <alignment horizontal="center" wrapText="1"/>
      <protection locked="0"/>
    </xf>
    <xf numFmtId="178" fontId="6" fillId="0" borderId="0" applyNumberFormat="0">
      <alignment horizontal="center"/>
    </xf>
    <xf numFmtId="9" fontId="3" fillId="0" borderId="0" applyFont="0" applyFill="0" applyBorder="0" applyAlignment="0" applyProtection="0"/>
    <xf numFmtId="0" fontId="22" fillId="0" borderId="0" applyNumberFormat="0" applyFill="0" applyBorder="0" applyAlignment="0" applyProtection="0"/>
    <xf numFmtId="179" fontId="2" fillId="0" borderId="0" applyFill="0" applyBorder="0" applyAlignment="0"/>
    <xf numFmtId="0" fontId="23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Fill="0" applyBorder="0" applyAlignment="0"/>
    <xf numFmtId="0" fontId="2" fillId="0" borderId="0" applyFill="0" applyBorder="0" applyAlignment="0"/>
    <xf numFmtId="0" fontId="23" fillId="0" borderId="0" applyFill="0" applyBorder="0" applyAlignment="0"/>
    <xf numFmtId="0" fontId="24" fillId="0" borderId="2" applyNumberFormat="0" applyFill="0" applyProtection="0">
      <alignment horizontal="center"/>
    </xf>
    <xf numFmtId="0" fontId="12" fillId="4" borderId="0">
      <alignment horizontal="left"/>
    </xf>
    <xf numFmtId="0" fontId="15" fillId="4" borderId="0">
      <alignment horizontal="right"/>
    </xf>
    <xf numFmtId="0" fontId="25" fillId="5" borderId="0">
      <alignment horizontal="center"/>
    </xf>
    <xf numFmtId="0" fontId="15" fillId="4" borderId="0">
      <alignment horizontal="right"/>
    </xf>
    <xf numFmtId="0" fontId="26" fillId="5" borderId="0">
      <alignment horizontal="left"/>
    </xf>
    <xf numFmtId="17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185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0" fontId="23" fillId="0" borderId="0" applyFont="0" applyFill="0" applyBorder="0" applyAlignment="0" applyProtection="0"/>
    <xf numFmtId="170" fontId="2" fillId="0" borderId="0" applyFont="0" applyFill="0" applyBorder="0" applyAlignment="0" applyProtection="0"/>
    <xf numFmtId="37" fontId="19" fillId="0" borderId="0" applyFont="0" applyFill="0" applyBorder="0" applyAlignment="0" applyProtection="0"/>
    <xf numFmtId="187" fontId="19" fillId="0" borderId="0" applyFont="0" applyFill="0" applyBorder="0" applyAlignment="0" applyProtection="0"/>
    <xf numFmtId="39" fontId="19" fillId="0" borderId="0" applyFont="0" applyFill="0" applyBorder="0" applyAlignment="0" applyProtection="0"/>
    <xf numFmtId="3" fontId="27" fillId="0" borderId="0" applyFont="0" applyFill="0" applyBorder="0" applyAlignment="0" applyProtection="0"/>
    <xf numFmtId="173" fontId="28" fillId="0" borderId="0" applyNumberFormat="0" applyFill="0" applyAlignment="0" applyProtection="0"/>
    <xf numFmtId="0" fontId="29" fillId="0" borderId="0" applyNumberFormat="0" applyAlignment="0">
      <alignment horizontal="left"/>
    </xf>
    <xf numFmtId="0" fontId="30" fillId="0" borderId="0" applyNumberFormat="0" applyAlignment="0"/>
    <xf numFmtId="169" fontId="2" fillId="0" borderId="0" applyFont="0" applyFill="0" applyBorder="0" applyAlignment="0" applyProtection="0"/>
    <xf numFmtId="188" fontId="2" fillId="0" borderId="0" applyFont="0" applyFill="0" applyBorder="0" applyAlignment="0" applyProtection="0">
      <alignment horizontal="right"/>
    </xf>
    <xf numFmtId="189" fontId="2" fillId="0" borderId="0" applyFont="0" applyFill="0" applyBorder="0" applyAlignment="0" applyProtection="0">
      <alignment horizontal="right"/>
    </xf>
    <xf numFmtId="190" fontId="2" fillId="0" borderId="0" applyFont="0" applyFill="0" applyBorder="0" applyAlignment="0" applyProtection="0">
      <alignment horizontal="right"/>
    </xf>
    <xf numFmtId="191" fontId="2" fillId="0" borderId="0" applyFont="0" applyFill="0" applyBorder="0" applyAlignment="0" applyProtection="0">
      <alignment horizontal="right"/>
    </xf>
    <xf numFmtId="192" fontId="2" fillId="0" borderId="0" applyFont="0" applyFill="0" applyBorder="0" applyAlignment="0" applyProtection="0">
      <alignment horizontal="right"/>
    </xf>
    <xf numFmtId="191" fontId="2" fillId="0" borderId="0" applyFont="0" applyFill="0" applyBorder="0" applyAlignment="0" applyProtection="0">
      <alignment horizontal="right"/>
    </xf>
    <xf numFmtId="193" fontId="2" fillId="0" borderId="0" applyFont="0" applyFill="0" applyBorder="0" applyAlignment="0" applyProtection="0">
      <alignment horizontal="right"/>
    </xf>
    <xf numFmtId="194" fontId="2" fillId="0" borderId="0" applyFont="0" applyFill="0" applyBorder="0" applyAlignment="0" applyProtection="0">
      <alignment horizontal="right"/>
    </xf>
    <xf numFmtId="0" fontId="23" fillId="0" borderId="0" applyFont="0" applyFill="0" applyBorder="0" applyAlignment="0" applyProtection="0"/>
    <xf numFmtId="169" fontId="58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95" fontId="2" fillId="0" borderId="0" applyFont="0" applyFill="0" applyBorder="0" applyAlignment="0" applyProtection="0"/>
    <xf numFmtId="0" fontId="27" fillId="0" borderId="0" applyFont="0" applyFill="0" applyBorder="0" applyAlignment="0" applyProtection="0"/>
    <xf numFmtId="14" fontId="2" fillId="0" borderId="0" applyFont="0" applyFill="0" applyBorder="0" applyProtection="0">
      <alignment horizontal="right"/>
    </xf>
    <xf numFmtId="17" fontId="6" fillId="0" borderId="0" applyFill="0" applyBorder="0" applyProtection="0">
      <alignment horizontal="center"/>
    </xf>
    <xf numFmtId="14" fontId="8" fillId="0" borderId="0" applyFill="0" applyBorder="0" applyAlignment="0"/>
    <xf numFmtId="167" fontId="31" fillId="0" borderId="0"/>
    <xf numFmtId="196" fontId="31" fillId="0" borderId="0"/>
    <xf numFmtId="38" fontId="18" fillId="0" borderId="3">
      <alignment vertical="center"/>
    </xf>
    <xf numFmtId="197" fontId="2" fillId="0" borderId="0" applyFont="0" applyFill="0" applyBorder="0" applyAlignment="0" applyProtection="0"/>
    <xf numFmtId="198" fontId="2" fillId="0" borderId="0" applyFont="0" applyFill="0" applyBorder="0" applyAlignment="0" applyProtection="0"/>
    <xf numFmtId="167" fontId="32" fillId="0" borderId="0"/>
    <xf numFmtId="0" fontId="23" fillId="0" borderId="0" applyFill="0" applyBorder="0" applyAlignment="0"/>
    <xf numFmtId="0" fontId="23" fillId="0" borderId="0" applyFill="0" applyBorder="0" applyAlignment="0"/>
    <xf numFmtId="0" fontId="23" fillId="0" borderId="0" applyFill="0" applyBorder="0" applyAlignment="0"/>
    <xf numFmtId="0" fontId="2" fillId="0" borderId="0" applyFill="0" applyBorder="0" applyAlignment="0"/>
    <xf numFmtId="0" fontId="23" fillId="0" borderId="0" applyFill="0" applyBorder="0" applyAlignment="0"/>
    <xf numFmtId="0" fontId="33" fillId="0" borderId="0" applyNumberFormat="0" applyAlignment="0">
      <alignment horizontal="left"/>
    </xf>
    <xf numFmtId="199" fontId="2" fillId="0" borderId="0" applyFont="0" applyFill="0" applyBorder="0" applyAlignment="0" applyProtection="0"/>
    <xf numFmtId="2" fontId="27" fillId="0" borderId="0" applyFont="0" applyFill="0" applyBorder="0" applyAlignment="0" applyProtection="0"/>
    <xf numFmtId="38" fontId="4" fillId="6" borderId="0" applyNumberFormat="0" applyBorder="0" applyAlignment="0" applyProtection="0"/>
    <xf numFmtId="0" fontId="34" fillId="0" borderId="0" applyNumberFormat="0" applyFill="0" applyBorder="0" applyAlignment="0" applyProtection="0"/>
    <xf numFmtId="0" fontId="35" fillId="0" borderId="4" applyNumberFormat="0" applyAlignment="0" applyProtection="0">
      <alignment horizontal="left" vertical="center"/>
    </xf>
    <xf numFmtId="0" fontId="35" fillId="0" borderId="5">
      <alignment horizontal="left" vertical="center"/>
    </xf>
    <xf numFmtId="200" fontId="2" fillId="0" borderId="0">
      <protection locked="0"/>
    </xf>
    <xf numFmtId="200" fontId="2" fillId="0" borderId="0">
      <protection locked="0"/>
    </xf>
    <xf numFmtId="0" fontId="36" fillId="0" borderId="6">
      <alignment horizontal="center"/>
    </xf>
    <xf numFmtId="38" fontId="37" fillId="0" borderId="0" applyNumberFormat="0" applyFill="0" applyBorder="0" applyProtection="0">
      <alignment horizontal="center"/>
    </xf>
    <xf numFmtId="0" fontId="36" fillId="0" borderId="6">
      <alignment horizontal="center"/>
    </xf>
    <xf numFmtId="0" fontId="36" fillId="0" borderId="0">
      <alignment horizontal="center"/>
    </xf>
    <xf numFmtId="0" fontId="38" fillId="0" borderId="7" applyNumberFormat="0" applyFill="0" applyAlignment="0" applyProtection="0"/>
    <xf numFmtId="10" fontId="4" fillId="7" borderId="8" applyNumberFormat="0" applyBorder="0" applyAlignment="0" applyProtection="0"/>
    <xf numFmtId="187" fontId="2" fillId="8" borderId="0"/>
    <xf numFmtId="38" fontId="39" fillId="9" borderId="0" applyNumberFormat="0" applyBorder="0" applyAlignment="0" applyProtection="0">
      <alignment horizontal="center"/>
    </xf>
    <xf numFmtId="0" fontId="3" fillId="0" borderId="0"/>
    <xf numFmtId="0" fontId="12" fillId="4" borderId="0">
      <alignment horizontal="left"/>
    </xf>
    <xf numFmtId="0" fontId="40" fillId="5" borderId="0">
      <alignment horizontal="left"/>
    </xf>
    <xf numFmtId="0" fontId="23" fillId="0" borderId="0" applyFill="0" applyBorder="0" applyAlignment="0"/>
    <xf numFmtId="0" fontId="23" fillId="0" borderId="0" applyFill="0" applyBorder="0" applyAlignment="0"/>
    <xf numFmtId="0" fontId="23" fillId="0" borderId="0" applyFill="0" applyBorder="0" applyAlignment="0"/>
    <xf numFmtId="0" fontId="2" fillId="0" borderId="0" applyFill="0" applyBorder="0" applyAlignment="0"/>
    <xf numFmtId="0" fontId="23" fillId="0" borderId="0" applyFill="0" applyBorder="0" applyAlignment="0"/>
    <xf numFmtId="187" fontId="2" fillId="4" borderId="0"/>
    <xf numFmtId="201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37" fontId="28" fillId="0" borderId="0"/>
    <xf numFmtId="205" fontId="2" fillId="0" borderId="0"/>
    <xf numFmtId="0" fontId="2" fillId="0" borderId="0"/>
    <xf numFmtId="38" fontId="5" fillId="0" borderId="0" applyFont="0" applyFill="0" applyBorder="0" applyAlignment="0" applyProtection="0"/>
    <xf numFmtId="206" fontId="3" fillId="0" borderId="0" applyFont="0" applyFill="0" applyBorder="0" applyAlignment="0" applyProtection="0"/>
    <xf numFmtId="207" fontId="2" fillId="0" borderId="0" applyFont="0" applyFill="0" applyBorder="0" applyProtection="0">
      <alignment horizontal="left"/>
    </xf>
    <xf numFmtId="208" fontId="2" fillId="0" borderId="0" applyFont="0" applyFill="0" applyBorder="0" applyProtection="0">
      <alignment horizontal="center"/>
    </xf>
    <xf numFmtId="209" fontId="2" fillId="0" borderId="0" applyFont="0" applyFill="0" applyBorder="0" applyProtection="0">
      <alignment horizontal="center"/>
    </xf>
    <xf numFmtId="40" fontId="41" fillId="0" borderId="0" applyFont="0" applyFill="0" applyBorder="0" applyAlignment="0" applyProtection="0"/>
    <xf numFmtId="38" fontId="41" fillId="0" borderId="0" applyFont="0" applyFill="0" applyBorder="0" applyAlignment="0" applyProtection="0"/>
    <xf numFmtId="40" fontId="42" fillId="11" borderId="0">
      <alignment horizontal="right"/>
    </xf>
    <xf numFmtId="0" fontId="43" fillId="6" borderId="0">
      <alignment horizontal="right"/>
    </xf>
    <xf numFmtId="0" fontId="44" fillId="11" borderId="9"/>
    <xf numFmtId="0" fontId="45" fillId="0" borderId="0" applyBorder="0">
      <alignment horizontal="centerContinuous"/>
    </xf>
    <xf numFmtId="0" fontId="46" fillId="0" borderId="0" applyBorder="0">
      <alignment horizontal="centerContinuous"/>
    </xf>
    <xf numFmtId="14" fontId="21" fillId="0" borderId="0">
      <alignment horizontal="center" wrapText="1"/>
      <protection locked="0"/>
    </xf>
    <xf numFmtId="9" fontId="11" fillId="0" borderId="0" applyFont="0" applyFill="0" applyBorder="0" applyAlignment="0" applyProtection="0"/>
    <xf numFmtId="210" fontId="2" fillId="0" borderId="0" applyFont="0" applyFill="0" applyBorder="0" applyAlignment="0" applyProtection="0"/>
    <xf numFmtId="211" fontId="2" fillId="0" borderId="0" applyFont="0" applyFill="0" applyBorder="0" applyAlignment="0" applyProtection="0"/>
    <xf numFmtId="212" fontId="2" fillId="0" borderId="0"/>
    <xf numFmtId="213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215" fontId="3" fillId="0" borderId="0" applyFont="0" applyFill="0" applyBorder="0" applyAlignment="0" applyProtection="0"/>
    <xf numFmtId="9" fontId="58" fillId="0" borderId="0" applyFont="0" applyFill="0" applyBorder="0" applyAlignment="0" applyProtection="0"/>
    <xf numFmtId="0" fontId="23" fillId="0" borderId="0" applyFill="0" applyBorder="0" applyAlignment="0"/>
    <xf numFmtId="0" fontId="23" fillId="0" borderId="0" applyFill="0" applyBorder="0" applyAlignment="0"/>
    <xf numFmtId="0" fontId="23" fillId="0" borderId="0" applyFill="0" applyBorder="0" applyAlignment="0"/>
    <xf numFmtId="0" fontId="2" fillId="0" borderId="0" applyFill="0" applyBorder="0" applyAlignment="0"/>
    <xf numFmtId="0" fontId="23" fillId="0" borderId="0" applyFill="0" applyBorder="0" applyAlignment="0"/>
    <xf numFmtId="216" fontId="2" fillId="0" borderId="0"/>
    <xf numFmtId="0" fontId="18" fillId="0" borderId="0" applyNumberFormat="0" applyFont="0" applyFill="0" applyBorder="0" applyAlignment="0" applyProtection="0">
      <alignment horizontal="left"/>
    </xf>
    <xf numFmtId="15" fontId="18" fillId="0" borderId="0" applyFont="0" applyFill="0" applyBorder="0" applyAlignment="0" applyProtection="0"/>
    <xf numFmtId="4" fontId="18" fillId="0" borderId="0" applyFont="0" applyFill="0" applyBorder="0" applyAlignment="0" applyProtection="0"/>
    <xf numFmtId="0" fontId="47" fillId="0" borderId="6">
      <alignment horizontal="center"/>
    </xf>
    <xf numFmtId="3" fontId="18" fillId="0" borderId="0" applyFont="0" applyFill="0" applyBorder="0" applyAlignment="0" applyProtection="0"/>
    <xf numFmtId="0" fontId="18" fillId="12" borderId="0" applyNumberFormat="0" applyFont="0" applyBorder="0" applyAlignment="0" applyProtection="0"/>
    <xf numFmtId="0" fontId="48" fillId="13" borderId="0" applyNumberFormat="0" applyFont="0" applyBorder="0" applyAlignment="0">
      <alignment horizontal="center"/>
    </xf>
    <xf numFmtId="0" fontId="40" fillId="10" borderId="0">
      <alignment horizontal="center"/>
    </xf>
    <xf numFmtId="49" fontId="49" fillId="5" borderId="0">
      <alignment horizontal="center"/>
    </xf>
    <xf numFmtId="217" fontId="50" fillId="0" borderId="0" applyNumberFormat="0" applyFill="0" applyBorder="0" applyAlignment="0" applyProtection="0">
      <alignment horizontal="left"/>
    </xf>
    <xf numFmtId="0" fontId="6" fillId="0" borderId="0" applyNumberFormat="0" applyFill="0" applyBorder="0" applyProtection="0">
      <alignment horizontal="center" vertical="top" wrapText="1"/>
    </xf>
    <xf numFmtId="0" fontId="15" fillId="4" borderId="0">
      <alignment horizontal="center"/>
    </xf>
    <xf numFmtId="0" fontId="15" fillId="4" borderId="0">
      <alignment horizontal="centerContinuous"/>
    </xf>
    <xf numFmtId="0" fontId="51" fillId="5" borderId="0">
      <alignment horizontal="left"/>
    </xf>
    <xf numFmtId="49" fontId="51" fillId="5" borderId="0">
      <alignment horizontal="center"/>
    </xf>
    <xf numFmtId="0" fontId="12" fillId="4" borderId="0">
      <alignment horizontal="left"/>
    </xf>
    <xf numFmtId="49" fontId="51" fillId="5" borderId="0">
      <alignment horizontal="left"/>
    </xf>
    <xf numFmtId="0" fontId="12" fillId="4" borderId="0">
      <alignment horizontal="centerContinuous"/>
    </xf>
    <xf numFmtId="0" fontId="12" fillId="4" borderId="0">
      <alignment horizontal="right"/>
    </xf>
    <xf numFmtId="49" fontId="40" fillId="5" borderId="0">
      <alignment horizontal="left"/>
    </xf>
    <xf numFmtId="0" fontId="15" fillId="4" borderId="0">
      <alignment horizontal="right"/>
    </xf>
    <xf numFmtId="0" fontId="51" fillId="2" borderId="0">
      <alignment horizontal="center"/>
    </xf>
    <xf numFmtId="0" fontId="52" fillId="2" borderId="0">
      <alignment horizontal="center"/>
    </xf>
    <xf numFmtId="0" fontId="48" fillId="1" borderId="5" applyNumberFormat="0" applyFont="0" applyAlignment="0">
      <alignment horizontal="center"/>
    </xf>
    <xf numFmtId="168" fontId="53" fillId="0" borderId="0"/>
    <xf numFmtId="196" fontId="53" fillId="0" borderId="0"/>
    <xf numFmtId="0" fontId="54" fillId="0" borderId="0" applyNumberFormat="0" applyFill="0" applyBorder="0" applyAlignment="0">
      <alignment horizontal="center"/>
    </xf>
    <xf numFmtId="0" fontId="16" fillId="0" borderId="0" applyNumberFormat="0" applyFill="0" applyBorder="0" applyAlignment="0" applyProtection="0"/>
    <xf numFmtId="0" fontId="2" fillId="0" borderId="0"/>
    <xf numFmtId="4" fontId="2" fillId="0" borderId="0" applyProtection="0">
      <protection locked="0"/>
    </xf>
    <xf numFmtId="40" fontId="55" fillId="0" borderId="0" applyBorder="0">
      <alignment horizontal="right"/>
    </xf>
    <xf numFmtId="49" fontId="8" fillId="0" borderId="0" applyFill="0" applyBorder="0" applyAlignment="0"/>
    <xf numFmtId="0" fontId="30" fillId="0" borderId="0" applyFill="0" applyBorder="0" applyAlignment="0"/>
    <xf numFmtId="0" fontId="2" fillId="0" borderId="0" applyFill="0" applyBorder="0" applyAlignment="0"/>
    <xf numFmtId="0" fontId="56" fillId="5" borderId="0">
      <alignment horizontal="center"/>
    </xf>
    <xf numFmtId="218" fontId="2" fillId="0" borderId="0" applyFont="0" applyFill="0" applyBorder="0" applyAlignment="0" applyProtection="0"/>
    <xf numFmtId="219" fontId="2" fillId="0" borderId="0" applyFont="0" applyFill="0" applyBorder="0" applyAlignment="0" applyProtection="0"/>
    <xf numFmtId="0" fontId="57" fillId="0" borderId="0"/>
    <xf numFmtId="169" fontId="2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5">
    <xf numFmtId="0" fontId="0" fillId="0" borderId="0" xfId="0"/>
    <xf numFmtId="171" fontId="2" fillId="0" borderId="0" xfId="51" applyNumberFormat="1" applyFont="1" applyFill="1" applyAlignment="1">
      <alignment wrapText="1"/>
    </xf>
    <xf numFmtId="171" fontId="2" fillId="0" borderId="0" xfId="51" applyNumberFormat="1" applyFont="1" applyFill="1"/>
    <xf numFmtId="0" fontId="0" fillId="0" borderId="0" xfId="0" applyBorder="1"/>
    <xf numFmtId="0" fontId="5" fillId="0" borderId="0" xfId="0" applyFont="1" applyBorder="1"/>
    <xf numFmtId="0" fontId="3" fillId="0" borderId="0" xfId="0" applyFont="1"/>
    <xf numFmtId="38" fontId="3" fillId="0" borderId="0" xfId="51" applyNumberFormat="1" applyFont="1"/>
    <xf numFmtId="38" fontId="0" fillId="0" borderId="0" xfId="51" applyNumberFormat="1" applyFont="1" applyFill="1" applyBorder="1" applyAlignment="1">
      <alignment horizontal="right"/>
    </xf>
    <xf numFmtId="0" fontId="0" fillId="0" borderId="0" xfId="0" applyFill="1"/>
    <xf numFmtId="0" fontId="0" fillId="0" borderId="0" xfId="0" applyFill="1" applyBorder="1"/>
    <xf numFmtId="0" fontId="7" fillId="0" borderId="0" xfId="0" applyFont="1"/>
    <xf numFmtId="0" fontId="0" fillId="0" borderId="0" xfId="0" applyAlignment="1">
      <alignment vertical="center"/>
    </xf>
    <xf numFmtId="171" fontId="2" fillId="0" borderId="0" xfId="51" applyNumberFormat="1" applyFont="1" applyFill="1" applyAlignment="1">
      <alignment horizontal="center" vertical="center"/>
    </xf>
    <xf numFmtId="0" fontId="6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Border="1" applyAlignment="1">
      <alignment horizontal="left"/>
    </xf>
    <xf numFmtId="0" fontId="9" fillId="0" borderId="0" xfId="0" applyFont="1"/>
    <xf numFmtId="168" fontId="2" fillId="0" borderId="0" xfId="51" applyNumberFormat="1" applyFont="1" applyFill="1" applyAlignment="1">
      <alignment horizontal="center"/>
    </xf>
    <xf numFmtId="168" fontId="0" fillId="0" borderId="0" xfId="0" applyNumberFormat="1"/>
    <xf numFmtId="171" fontId="2" fillId="0" borderId="0" xfId="51" applyNumberFormat="1" applyFont="1" applyFill="1" applyAlignment="1">
      <alignment vertical="top"/>
    </xf>
    <xf numFmtId="0" fontId="2" fillId="0" borderId="0" xfId="0" applyFont="1" applyFill="1" applyBorder="1" applyAlignment="1">
      <alignment horizontal="left" wrapText="1"/>
    </xf>
    <xf numFmtId="0" fontId="7" fillId="0" borderId="0" xfId="0" applyFont="1" applyAlignment="1"/>
    <xf numFmtId="171" fontId="7" fillId="0" borderId="0" xfId="51" applyNumberFormat="1" applyFont="1" applyFill="1" applyBorder="1" applyAlignment="1"/>
    <xf numFmtId="0" fontId="9" fillId="0" borderId="0" xfId="0" applyFont="1" applyBorder="1" applyAlignment="1"/>
    <xf numFmtId="0" fontId="10" fillId="0" borderId="0" xfId="0" applyFont="1" applyBorder="1" applyAlignment="1"/>
    <xf numFmtId="0" fontId="9" fillId="0" borderId="0" xfId="0" applyFont="1" applyBorder="1" applyAlignment="1">
      <alignment horizontal="left" wrapText="1"/>
    </xf>
    <xf numFmtId="0" fontId="9" fillId="0" borderId="0" xfId="0" applyFont="1" applyAlignment="1"/>
    <xf numFmtId="171" fontId="2" fillId="0" borderId="0" xfId="51" applyNumberFormat="1" applyFont="1" applyFill="1" applyBorder="1" applyAlignment="1">
      <alignment wrapText="1"/>
    </xf>
    <xf numFmtId="38" fontId="9" fillId="0" borderId="0" xfId="51" applyNumberFormat="1" applyFont="1" applyBorder="1" applyAlignment="1">
      <alignment horizontal="center"/>
    </xf>
    <xf numFmtId="171" fontId="2" fillId="0" borderId="0" xfId="51" applyNumberFormat="1" applyFont="1" applyFill="1" applyBorder="1" applyAlignment="1">
      <alignment horizontal="center"/>
    </xf>
    <xf numFmtId="171" fontId="2" fillId="0" borderId="0" xfId="51" applyNumberFormat="1" applyFont="1" applyFill="1" applyBorder="1" applyAlignment="1">
      <alignment horizontal="center" vertical="center"/>
    </xf>
    <xf numFmtId="0" fontId="2" fillId="0" borderId="0" xfId="0" applyFont="1" applyBorder="1"/>
    <xf numFmtId="0" fontId="61" fillId="0" borderId="0" xfId="0" applyFont="1"/>
    <xf numFmtId="1" fontId="6" fillId="0" borderId="0" xfId="130" applyNumberFormat="1" applyFont="1" applyBorder="1" applyAlignment="1" applyProtection="1">
      <alignment horizontal="center" wrapText="1"/>
    </xf>
    <xf numFmtId="1" fontId="6" fillId="0" borderId="0" xfId="130" applyNumberFormat="1" applyFont="1" applyBorder="1" applyAlignment="1" applyProtection="1">
      <alignment horizontal="left" wrapText="1"/>
    </xf>
    <xf numFmtId="1" fontId="62" fillId="0" borderId="0" xfId="130" applyNumberFormat="1" applyFont="1" applyBorder="1" applyAlignment="1" applyProtection="1">
      <alignment horizontal="center" wrapText="1"/>
    </xf>
    <xf numFmtId="167" fontId="2" fillId="0" borderId="0" xfId="68" applyNumberFormat="1" applyFont="1" applyFill="1" applyBorder="1" applyAlignment="1"/>
    <xf numFmtId="168" fontId="2" fillId="0" borderId="0" xfId="68" applyNumberFormat="1" applyFont="1" applyFill="1" applyBorder="1" applyAlignment="1"/>
    <xf numFmtId="37" fontId="60" fillId="0" borderId="0" xfId="0" applyNumberFormat="1" applyFont="1" applyFill="1" applyBorder="1" applyAlignment="1">
      <alignment horizontal="center"/>
    </xf>
    <xf numFmtId="171" fontId="2" fillId="0" borderId="0" xfId="51" applyNumberFormat="1" applyFont="1" applyAlignment="1" applyProtection="1">
      <alignment vertical="center"/>
      <protection locked="0"/>
    </xf>
    <xf numFmtId="171" fontId="6" fillId="0" borderId="0" xfId="51" applyNumberFormat="1" applyFont="1" applyAlignment="1" applyProtection="1">
      <alignment horizontal="right" vertical="center"/>
      <protection locked="0"/>
    </xf>
    <xf numFmtId="171" fontId="6" fillId="0" borderId="0" xfId="51" applyNumberFormat="1" applyFont="1" applyAlignment="1" applyProtection="1">
      <alignment vertical="center"/>
      <protection locked="0"/>
    </xf>
    <xf numFmtId="171" fontId="2" fillId="0" borderId="0" xfId="51" applyNumberFormat="1" applyFont="1" applyBorder="1" applyAlignment="1" applyProtection="1">
      <alignment vertical="center"/>
      <protection locked="0"/>
    </xf>
    <xf numFmtId="171" fontId="2" fillId="0" borderId="0" xfId="51" applyNumberFormat="1" applyFont="1" applyAlignment="1" applyProtection="1">
      <alignment horizontal="left" vertical="center" indent="1"/>
      <protection locked="0"/>
    </xf>
    <xf numFmtId="0" fontId="2" fillId="0" borderId="0" xfId="130" applyFont="1" applyAlignment="1">
      <alignment horizontal="left"/>
    </xf>
    <xf numFmtId="0" fontId="62" fillId="0" borderId="0" xfId="130" applyNumberFormat="1" applyFont="1"/>
    <xf numFmtId="0" fontId="2" fillId="0" borderId="0" xfId="130" applyNumberFormat="1"/>
    <xf numFmtId="0" fontId="9" fillId="0" borderId="0" xfId="130" applyNumberFormat="1" applyFont="1"/>
    <xf numFmtId="0" fontId="2" fillId="0" borderId="0" xfId="130" applyNumberFormat="1" applyFont="1"/>
    <xf numFmtId="0" fontId="9" fillId="0" borderId="0" xfId="130" applyNumberFormat="1" applyFont="1" applyAlignment="1">
      <alignment horizontal="right"/>
    </xf>
    <xf numFmtId="0" fontId="2" fillId="0" borderId="0" xfId="130" applyNumberFormat="1" applyFont="1" applyAlignment="1">
      <alignment horizontal="right"/>
    </xf>
    <xf numFmtId="0" fontId="2" fillId="0" borderId="0" xfId="130" applyNumberFormat="1" applyFont="1" applyBorder="1"/>
    <xf numFmtId="170" fontId="2" fillId="0" borderId="0" xfId="51" applyNumberFormat="1" applyFont="1" applyBorder="1" applyAlignment="1" applyProtection="1">
      <alignment vertical="center"/>
      <protection locked="0"/>
    </xf>
    <xf numFmtId="9" fontId="14" fillId="0" borderId="0" xfId="130" applyNumberFormat="1" applyFont="1" applyBorder="1"/>
    <xf numFmtId="0" fontId="9" fillId="0" borderId="0" xfId="0" applyFont="1" applyBorder="1" applyAlignment="1">
      <alignment horizontal="left" wrapText="1"/>
    </xf>
    <xf numFmtId="0" fontId="12" fillId="15" borderId="0" xfId="130" applyFont="1" applyFill="1" applyBorder="1" applyAlignment="1" applyProtection="1">
      <alignment horizontal="left" indent="12"/>
      <protection locked="0"/>
    </xf>
    <xf numFmtId="1" fontId="12" fillId="15" borderId="0" xfId="130" applyNumberFormat="1" applyFont="1" applyFill="1" applyAlignment="1" applyProtection="1">
      <alignment horizontal="left" indent="12"/>
      <protection locked="0"/>
    </xf>
    <xf numFmtId="0" fontId="12" fillId="15" borderId="0" xfId="130" applyFont="1" applyFill="1" applyBorder="1" applyAlignment="1" applyProtection="1">
      <alignment horizontal="left" vertical="center" indent="12"/>
      <protection locked="0"/>
    </xf>
    <xf numFmtId="0" fontId="6" fillId="14" borderId="0" xfId="0" applyFont="1" applyFill="1" applyBorder="1" applyAlignment="1">
      <alignment horizontal="center"/>
    </xf>
    <xf numFmtId="0" fontId="6" fillId="14" borderId="0" xfId="0" applyFont="1" applyFill="1" applyBorder="1"/>
    <xf numFmtId="0" fontId="7" fillId="14" borderId="0" xfId="0" applyFont="1" applyFill="1"/>
    <xf numFmtId="0" fontId="7" fillId="14" borderId="0" xfId="0" applyFont="1" applyFill="1" applyBorder="1"/>
    <xf numFmtId="0" fontId="0" fillId="14" borderId="0" xfId="0" applyFill="1" applyBorder="1"/>
    <xf numFmtId="171" fontId="6" fillId="14" borderId="0" xfId="51" applyNumberFormat="1" applyFont="1" applyFill="1" applyBorder="1" applyAlignment="1">
      <alignment horizontal="center" vertical="center"/>
    </xf>
    <xf numFmtId="171" fontId="2" fillId="14" borderId="0" xfId="51" applyNumberFormat="1" applyFont="1" applyFill="1" applyBorder="1" applyAlignment="1">
      <alignment wrapText="1"/>
    </xf>
    <xf numFmtId="171" fontId="2" fillId="14" borderId="0" xfId="51" applyNumberFormat="1" applyFont="1" applyFill="1" applyBorder="1" applyAlignment="1">
      <alignment horizontal="center" vertical="top"/>
    </xf>
    <xf numFmtId="171" fontId="2" fillId="14" borderId="0" xfId="51" applyNumberFormat="1" applyFont="1" applyFill="1" applyBorder="1" applyAlignment="1">
      <alignment vertical="top" wrapText="1"/>
    </xf>
    <xf numFmtId="171" fontId="6" fillId="14" borderId="0" xfId="51" applyNumberFormat="1" applyFont="1" applyFill="1" applyBorder="1" applyAlignment="1">
      <alignment horizontal="center" vertical="top"/>
    </xf>
    <xf numFmtId="171" fontId="62" fillId="14" borderId="0" xfId="51" applyNumberFormat="1" applyFont="1" applyFill="1" applyBorder="1" applyAlignment="1">
      <alignment vertical="top" wrapText="1"/>
    </xf>
    <xf numFmtId="168" fontId="7" fillId="14" borderId="0" xfId="51" applyNumberFormat="1" applyFont="1" applyFill="1" applyBorder="1" applyAlignment="1">
      <alignment horizontal="center"/>
    </xf>
    <xf numFmtId="171" fontId="6" fillId="14" borderId="0" xfId="51" applyNumberFormat="1" applyFont="1" applyFill="1" applyBorder="1" applyAlignment="1">
      <alignment horizontal="center"/>
    </xf>
    <xf numFmtId="171" fontId="2" fillId="14" borderId="0" xfId="51" applyNumberFormat="1" applyFont="1" applyFill="1" applyBorder="1" applyAlignment="1">
      <alignment horizontal="center" vertical="center"/>
    </xf>
    <xf numFmtId="0" fontId="60" fillId="14" borderId="0" xfId="0" applyFont="1" applyFill="1" applyBorder="1" applyAlignment="1">
      <alignment horizontal="center"/>
    </xf>
    <xf numFmtId="0" fontId="60" fillId="14" borderId="0" xfId="0" applyFont="1" applyFill="1" applyBorder="1" applyAlignment="1"/>
    <xf numFmtId="171" fontId="2" fillId="14" borderId="0" xfId="51" applyNumberFormat="1" applyFont="1" applyFill="1" applyAlignment="1">
      <alignment vertical="top"/>
    </xf>
    <xf numFmtId="0" fontId="0" fillId="14" borderId="0" xfId="0" applyFill="1"/>
    <xf numFmtId="171" fontId="2" fillId="14" borderId="0" xfId="51" applyNumberFormat="1" applyFont="1" applyFill="1"/>
    <xf numFmtId="168" fontId="2" fillId="0" borderId="0" xfId="51" applyNumberFormat="1" applyFont="1" applyFill="1" applyBorder="1" applyAlignment="1"/>
    <xf numFmtId="0" fontId="2" fillId="14" borderId="0" xfId="0" applyFont="1" applyFill="1"/>
    <xf numFmtId="0" fontId="2" fillId="14" borderId="0" xfId="0" applyFont="1" applyFill="1" applyAlignment="1">
      <alignment horizontal="left"/>
    </xf>
    <xf numFmtId="0" fontId="14" fillId="14" borderId="0" xfId="0" applyFont="1" applyFill="1" applyAlignment="1">
      <alignment horizontal="left" indent="3"/>
    </xf>
    <xf numFmtId="0" fontId="2" fillId="14" borderId="0" xfId="0" applyFont="1" applyFill="1" applyBorder="1" applyAlignment="1">
      <alignment horizontal="left"/>
    </xf>
    <xf numFmtId="49" fontId="2" fillId="14" borderId="0" xfId="0" applyNumberFormat="1" applyFont="1" applyFill="1" applyAlignment="1">
      <alignment horizontal="left"/>
    </xf>
    <xf numFmtId="0" fontId="2" fillId="14" borderId="0" xfId="0" applyFont="1" applyFill="1" applyBorder="1"/>
    <xf numFmtId="0" fontId="6" fillId="14" borderId="0" xfId="0" applyFont="1" applyFill="1" applyAlignment="1">
      <alignment horizontal="left"/>
    </xf>
    <xf numFmtId="0" fontId="60" fillId="15" borderId="0" xfId="0" applyFont="1" applyFill="1" applyBorder="1" applyAlignment="1">
      <alignment horizontal="center"/>
    </xf>
    <xf numFmtId="1" fontId="12" fillId="15" borderId="0" xfId="130" applyNumberFormat="1" applyFont="1" applyFill="1" applyBorder="1" applyAlignment="1" applyProtection="1">
      <alignment horizontal="left" vertical="center" indent="12"/>
      <protection locked="0"/>
    </xf>
    <xf numFmtId="0" fontId="9" fillId="14" borderId="0" xfId="0" applyFont="1" applyFill="1" applyBorder="1" applyAlignment="1"/>
    <xf numFmtId="0" fontId="9" fillId="14" borderId="0" xfId="0" applyFont="1" applyFill="1" applyBorder="1" applyAlignment="1">
      <alignment horizontal="left" wrapText="1"/>
    </xf>
    <xf numFmtId="38" fontId="9" fillId="14" borderId="0" xfId="51" applyNumberFormat="1" applyFont="1" applyFill="1" applyBorder="1" applyAlignment="1">
      <alignment horizontal="left"/>
    </xf>
    <xf numFmtId="0" fontId="61" fillId="14" borderId="0" xfId="0" applyFont="1" applyFill="1" applyBorder="1" applyAlignment="1"/>
    <xf numFmtId="38" fontId="9" fillId="14" borderId="0" xfId="51" applyNumberFormat="1" applyFont="1" applyFill="1" applyBorder="1" applyAlignment="1">
      <alignment horizontal="center"/>
    </xf>
    <xf numFmtId="0" fontId="9" fillId="14" borderId="0" xfId="0" applyFont="1" applyFill="1" applyBorder="1"/>
    <xf numFmtId="0" fontId="60" fillId="15" borderId="0" xfId="0" applyFont="1" applyFill="1" applyBorder="1" applyAlignment="1"/>
    <xf numFmtId="0" fontId="60" fillId="0" borderId="0" xfId="0" applyFont="1" applyFill="1" applyBorder="1" applyAlignment="1">
      <alignment horizontal="center" wrapText="1"/>
    </xf>
    <xf numFmtId="171" fontId="2" fillId="14" borderId="0" xfId="51" applyNumberFormat="1" applyFont="1" applyFill="1" applyBorder="1" applyAlignment="1">
      <alignment vertical="top"/>
    </xf>
    <xf numFmtId="171" fontId="2" fillId="0" borderId="0" xfId="51" applyNumberFormat="1" applyFont="1" applyFill="1" applyBorder="1" applyAlignment="1">
      <alignment vertical="top"/>
    </xf>
    <xf numFmtId="0" fontId="60" fillId="15" borderId="2" xfId="0" applyFont="1" applyFill="1" applyBorder="1" applyAlignment="1">
      <alignment horizontal="center"/>
    </xf>
    <xf numFmtId="37" fontId="60" fillId="15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 wrapText="1" indent="2"/>
    </xf>
    <xf numFmtId="38" fontId="9" fillId="14" borderId="0" xfId="51" applyNumberFormat="1" applyFont="1" applyFill="1" applyBorder="1" applyAlignment="1">
      <alignment horizontal="left" indent="7"/>
    </xf>
    <xf numFmtId="0" fontId="6" fillId="14" borderId="0" xfId="0" applyFont="1" applyFill="1"/>
    <xf numFmtId="0" fontId="60" fillId="15" borderId="2" xfId="51" applyNumberFormat="1" applyFont="1" applyFill="1" applyBorder="1" applyAlignment="1">
      <alignment horizontal="center" wrapText="1"/>
    </xf>
    <xf numFmtId="0" fontId="2" fillId="0" borderId="0" xfId="0" applyFont="1" applyFill="1" applyProtection="1">
      <protection locked="0"/>
    </xf>
    <xf numFmtId="0" fontId="2" fillId="0" borderId="0" xfId="0" applyFont="1" applyFill="1" applyBorder="1"/>
    <xf numFmtId="38" fontId="0" fillId="0" borderId="0" xfId="51" applyNumberFormat="1" applyFont="1" applyFill="1" applyBorder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top"/>
    </xf>
    <xf numFmtId="0" fontId="0" fillId="15" borderId="0" xfId="0" applyFill="1"/>
    <xf numFmtId="171" fontId="6" fillId="0" borderId="2" xfId="51" applyNumberFormat="1" applyFont="1" applyFill="1" applyBorder="1" applyAlignment="1">
      <alignment horizontal="center"/>
    </xf>
    <xf numFmtId="0" fontId="9" fillId="14" borderId="0" xfId="0" applyFont="1" applyFill="1" applyBorder="1" applyAlignment="1">
      <alignment horizontal="left"/>
    </xf>
    <xf numFmtId="0" fontId="10" fillId="14" borderId="0" xfId="0" applyFont="1" applyFill="1" applyBorder="1" applyAlignment="1">
      <alignment horizontal="left"/>
    </xf>
    <xf numFmtId="0" fontId="0" fillId="0" borderId="0" xfId="0" applyFill="1" applyBorder="1" applyAlignment="1"/>
    <xf numFmtId="0" fontId="2" fillId="0" borderId="0" xfId="0" applyFont="1" applyAlignment="1"/>
    <xf numFmtId="0" fontId="0" fillId="0" borderId="0" xfId="0" applyAlignment="1"/>
    <xf numFmtId="0" fontId="0" fillId="0" borderId="0" xfId="0" applyBorder="1" applyAlignment="1"/>
    <xf numFmtId="0" fontId="2" fillId="14" borderId="0" xfId="0" applyFont="1" applyFill="1" applyAlignment="1">
      <alignment horizontal="left" indent="3"/>
    </xf>
    <xf numFmtId="0" fontId="13" fillId="14" borderId="0" xfId="0" applyFont="1" applyFill="1" applyAlignment="1">
      <alignment horizontal="left" indent="3"/>
    </xf>
    <xf numFmtId="0" fontId="13" fillId="14" borderId="0" xfId="0" applyFont="1" applyFill="1" applyAlignment="1">
      <alignment horizontal="left" indent="4"/>
    </xf>
    <xf numFmtId="0" fontId="9" fillId="0" borderId="0" xfId="0" applyFont="1" applyBorder="1"/>
    <xf numFmtId="1" fontId="6" fillId="0" borderId="0" xfId="130" applyNumberFormat="1" applyFont="1" applyBorder="1" applyAlignment="1" applyProtection="1">
      <alignment horizontal="center" wrapText="1"/>
    </xf>
    <xf numFmtId="1" fontId="62" fillId="0" borderId="0" xfId="130" applyNumberFormat="1" applyFont="1" applyBorder="1" applyAlignment="1" applyProtection="1">
      <alignment horizontal="center" wrapText="1"/>
    </xf>
    <xf numFmtId="0" fontId="9" fillId="0" borderId="0" xfId="0" applyFont="1" applyBorder="1" applyAlignment="1">
      <alignment horizontal="left" wrapText="1"/>
    </xf>
    <xf numFmtId="1" fontId="6" fillId="0" borderId="0" xfId="130" applyNumberFormat="1" applyFont="1" applyBorder="1" applyAlignment="1" applyProtection="1">
      <alignment horizontal="left" wrapText="1"/>
    </xf>
    <xf numFmtId="168" fontId="0" fillId="0" borderId="0" xfId="0" applyNumberFormat="1" applyBorder="1"/>
    <xf numFmtId="0" fontId="0" fillId="0" borderId="0" xfId="0" applyAlignment="1">
      <alignment wrapText="1"/>
    </xf>
    <xf numFmtId="0" fontId="0" fillId="0" borderId="0" xfId="0" applyFill="1" applyBorder="1" applyAlignment="1">
      <alignment horizontal="center" wrapText="1"/>
    </xf>
    <xf numFmtId="0" fontId="5" fillId="0" borderId="0" xfId="0" applyFont="1" applyFill="1" applyBorder="1"/>
    <xf numFmtId="0" fontId="67" fillId="0" borderId="0" xfId="0" applyFont="1" applyFill="1"/>
    <xf numFmtId="0" fontId="6" fillId="0" borderId="0" xfId="0" applyFont="1" applyFill="1"/>
    <xf numFmtId="37" fontId="59" fillId="15" borderId="15" xfId="0" applyNumberFormat="1" applyFont="1" applyFill="1" applyBorder="1" applyAlignment="1">
      <alignment horizontal="center"/>
    </xf>
    <xf numFmtId="37" fontId="59" fillId="15" borderId="19" xfId="0" applyNumberFormat="1" applyFont="1" applyFill="1" applyBorder="1" applyAlignment="1">
      <alignment horizontal="center"/>
    </xf>
    <xf numFmtId="0" fontId="60" fillId="15" borderId="12" xfId="0" applyFont="1" applyFill="1" applyBorder="1" applyAlignment="1">
      <alignment horizontal="center" wrapText="1"/>
    </xf>
    <xf numFmtId="0" fontId="60" fillId="15" borderId="9" xfId="0" applyFont="1" applyFill="1" applyBorder="1" applyAlignment="1">
      <alignment horizontal="center" wrapText="1"/>
    </xf>
    <xf numFmtId="0" fontId="60" fillId="15" borderId="12" xfId="0" applyFont="1" applyFill="1" applyBorder="1" applyAlignment="1">
      <alignment horizontal="center"/>
    </xf>
    <xf numFmtId="0" fontId="60" fillId="15" borderId="9" xfId="0" applyFont="1" applyFill="1" applyBorder="1" applyAlignment="1">
      <alignment horizontal="center"/>
    </xf>
    <xf numFmtId="171" fontId="60" fillId="15" borderId="20" xfId="0" applyNumberFormat="1" applyFont="1" applyFill="1" applyBorder="1" applyAlignment="1">
      <alignment horizontal="center"/>
    </xf>
    <xf numFmtId="171" fontId="60" fillId="15" borderId="21" xfId="0" applyNumberFormat="1" applyFont="1" applyFill="1" applyBorder="1" applyAlignment="1">
      <alignment horizontal="center"/>
    </xf>
    <xf numFmtId="174" fontId="6" fillId="14" borderId="20" xfId="0" quotePrefix="1" applyNumberFormat="1" applyFont="1" applyFill="1" applyBorder="1" applyAlignment="1">
      <alignment horizontal="center" wrapText="1"/>
    </xf>
    <xf numFmtId="174" fontId="6" fillId="14" borderId="21" xfId="0" quotePrefix="1" applyNumberFormat="1" applyFont="1" applyFill="1" applyBorder="1" applyAlignment="1">
      <alignment horizontal="center" wrapText="1"/>
    </xf>
    <xf numFmtId="165" fontId="7" fillId="14" borderId="12" xfId="68" applyNumberFormat="1" applyFont="1" applyFill="1" applyBorder="1" applyAlignment="1">
      <alignment horizontal="right"/>
    </xf>
    <xf numFmtId="165" fontId="7" fillId="14" borderId="9" xfId="68" applyNumberFormat="1" applyFont="1" applyFill="1" applyBorder="1" applyAlignment="1">
      <alignment horizontal="right"/>
    </xf>
    <xf numFmtId="172" fontId="2" fillId="14" borderId="9" xfId="68" applyNumberFormat="1" applyFont="1" applyFill="1" applyBorder="1" applyAlignment="1">
      <alignment horizontal="right"/>
    </xf>
    <xf numFmtId="168" fontId="2" fillId="14" borderId="21" xfId="68" applyNumberFormat="1" applyFont="1" applyFill="1" applyBorder="1" applyAlignment="1">
      <alignment horizontal="right"/>
    </xf>
    <xf numFmtId="168" fontId="7" fillId="14" borderId="12" xfId="68" applyNumberFormat="1" applyFont="1" applyFill="1" applyBorder="1" applyAlignment="1">
      <alignment horizontal="right"/>
    </xf>
    <xf numFmtId="168" fontId="7" fillId="14" borderId="9" xfId="68" applyNumberFormat="1" applyFont="1" applyFill="1" applyBorder="1" applyAlignment="1">
      <alignment horizontal="right"/>
    </xf>
    <xf numFmtId="168" fontId="67" fillId="14" borderId="9" xfId="68" applyNumberFormat="1" applyFont="1" applyFill="1" applyBorder="1" applyAlignment="1">
      <alignment horizontal="right"/>
    </xf>
    <xf numFmtId="168" fontId="67" fillId="14" borderId="21" xfId="68" applyNumberFormat="1" applyFont="1" applyFill="1" applyBorder="1" applyAlignment="1">
      <alignment horizontal="right"/>
    </xf>
    <xf numFmtId="168" fontId="7" fillId="14" borderId="12" xfId="51" applyNumberFormat="1" applyFont="1" applyFill="1" applyBorder="1" applyAlignment="1">
      <alignment horizontal="right"/>
    </xf>
    <xf numFmtId="168" fontId="7" fillId="14" borderId="9" xfId="51" applyNumberFormat="1" applyFont="1" applyFill="1" applyBorder="1" applyAlignment="1">
      <alignment horizontal="right"/>
    </xf>
    <xf numFmtId="173" fontId="13" fillId="14" borderId="12" xfId="144" applyNumberFormat="1" applyFont="1" applyFill="1" applyBorder="1" applyAlignment="1">
      <alignment horizontal="right"/>
    </xf>
    <xf numFmtId="173" fontId="13" fillId="14" borderId="9" xfId="144" applyNumberFormat="1" applyFont="1" applyFill="1" applyBorder="1" applyAlignment="1">
      <alignment horizontal="right"/>
    </xf>
    <xf numFmtId="168" fontId="67" fillId="14" borderId="9" xfId="51" applyNumberFormat="1" applyFont="1" applyFill="1" applyBorder="1" applyAlignment="1">
      <alignment horizontal="right"/>
    </xf>
    <xf numFmtId="168" fontId="8" fillId="14" borderId="12" xfId="51" applyNumberFormat="1" applyFont="1" applyFill="1" applyBorder="1" applyAlignment="1">
      <alignment horizontal="right"/>
    </xf>
    <xf numFmtId="168" fontId="8" fillId="14" borderId="12" xfId="68" applyNumberFormat="1" applyFont="1" applyFill="1" applyBorder="1" applyAlignment="1">
      <alignment horizontal="right"/>
    </xf>
    <xf numFmtId="165" fontId="64" fillId="14" borderId="12" xfId="68" applyNumberFormat="1" applyFont="1" applyFill="1" applyBorder="1" applyAlignment="1">
      <alignment horizontal="right"/>
    </xf>
    <xf numFmtId="172" fontId="8" fillId="14" borderId="13" xfId="68" applyNumberFormat="1" applyFont="1" applyFill="1" applyBorder="1" applyAlignment="1">
      <alignment horizontal="right"/>
    </xf>
    <xf numFmtId="172" fontId="7" fillId="14" borderId="11" xfId="68" applyNumberFormat="1" applyFont="1" applyFill="1" applyBorder="1" applyAlignment="1">
      <alignment horizontal="right"/>
    </xf>
    <xf numFmtId="165" fontId="8" fillId="0" borderId="12" xfId="68" applyNumberFormat="1" applyFont="1" applyFill="1" applyBorder="1" applyAlignment="1">
      <alignment horizontal="right"/>
    </xf>
    <xf numFmtId="172" fontId="7" fillId="0" borderId="9" xfId="68" applyNumberFormat="1" applyFont="1" applyFill="1" applyBorder="1" applyAlignment="1">
      <alignment horizontal="right"/>
    </xf>
    <xf numFmtId="38" fontId="8" fillId="0" borderId="12" xfId="51" applyNumberFormat="1" applyFont="1" applyFill="1" applyBorder="1" applyAlignment="1">
      <alignment horizontal="right"/>
    </xf>
    <xf numFmtId="38" fontId="7" fillId="0" borderId="9" xfId="51" applyNumberFormat="1" applyFont="1" applyFill="1" applyBorder="1" applyAlignment="1">
      <alignment horizontal="right"/>
    </xf>
    <xf numFmtId="169" fontId="7" fillId="16" borderId="9" xfId="68" applyFont="1" applyFill="1" applyBorder="1" applyAlignment="1">
      <alignment horizontal="right"/>
    </xf>
    <xf numFmtId="169" fontId="8" fillId="0" borderId="12" xfId="68" applyFont="1" applyFill="1" applyBorder="1" applyAlignment="1">
      <alignment horizontal="right"/>
    </xf>
    <xf numFmtId="169" fontId="7" fillId="0" borderId="9" xfId="68" applyFont="1" applyFill="1" applyBorder="1" applyAlignment="1">
      <alignment horizontal="right"/>
    </xf>
    <xf numFmtId="169" fontId="8" fillId="0" borderId="20" xfId="68" applyFont="1" applyFill="1" applyBorder="1" applyAlignment="1">
      <alignment horizontal="right"/>
    </xf>
    <xf numFmtId="169" fontId="7" fillId="0" borderId="21" xfId="68" applyFont="1" applyFill="1" applyBorder="1" applyAlignment="1">
      <alignment horizontal="right"/>
    </xf>
    <xf numFmtId="165" fontId="67" fillId="0" borderId="12" xfId="68" applyNumberFormat="1" applyFont="1" applyFill="1" applyBorder="1" applyAlignment="1">
      <alignment horizontal="right"/>
    </xf>
    <xf numFmtId="165" fontId="7" fillId="0" borderId="9" xfId="68" applyNumberFormat="1" applyFont="1" applyFill="1" applyBorder="1" applyAlignment="1">
      <alignment horizontal="right"/>
    </xf>
    <xf numFmtId="38" fontId="67" fillId="0" borderId="12" xfId="51" applyNumberFormat="1" applyFont="1" applyFill="1" applyBorder="1" applyAlignment="1">
      <alignment horizontal="right"/>
    </xf>
    <xf numFmtId="38" fontId="7" fillId="0" borderId="21" xfId="51" applyNumberFormat="1" applyFont="1" applyFill="1" applyBorder="1" applyAlignment="1">
      <alignment horizontal="right"/>
    </xf>
    <xf numFmtId="0" fontId="0" fillId="0" borderId="2" xfId="0" applyBorder="1"/>
    <xf numFmtId="169" fontId="7" fillId="16" borderId="21" xfId="68" applyFont="1" applyFill="1" applyBorder="1" applyAlignment="1">
      <alignment horizontal="right"/>
    </xf>
    <xf numFmtId="0" fontId="0" fillId="15" borderId="18" xfId="0" applyFill="1" applyBorder="1"/>
    <xf numFmtId="0" fontId="0" fillId="15" borderId="0" xfId="0" applyFill="1" applyBorder="1"/>
    <xf numFmtId="0" fontId="60" fillId="15" borderId="14" xfId="0" applyFont="1" applyFill="1" applyBorder="1" applyAlignment="1">
      <alignment horizontal="center"/>
    </xf>
    <xf numFmtId="0" fontId="60" fillId="15" borderId="22" xfId="0" applyFont="1" applyFill="1" applyBorder="1" applyAlignment="1">
      <alignment horizontal="center"/>
    </xf>
    <xf numFmtId="14" fontId="6" fillId="0" borderId="8" xfId="0" applyNumberFormat="1" applyFont="1" applyBorder="1" applyAlignment="1">
      <alignment horizontal="center" wrapText="1"/>
    </xf>
    <xf numFmtId="38" fontId="7" fillId="0" borderId="10" xfId="51" applyNumberFormat="1" applyFont="1" applyFill="1" applyBorder="1" applyAlignment="1">
      <alignment horizontal="center"/>
    </xf>
    <xf numFmtId="172" fontId="7" fillId="0" borderId="10" xfId="68" applyNumberFormat="1" applyFont="1" applyFill="1" applyBorder="1" applyAlignment="1">
      <alignment horizontal="right"/>
    </xf>
    <xf numFmtId="171" fontId="7" fillId="0" borderId="10" xfId="51" applyNumberFormat="1" applyFont="1" applyFill="1" applyBorder="1" applyAlignment="1"/>
    <xf numFmtId="171" fontId="7" fillId="14" borderId="10" xfId="51" applyNumberFormat="1" applyFont="1" applyFill="1" applyBorder="1" applyAlignment="1"/>
    <xf numFmtId="171" fontId="7" fillId="14" borderId="22" xfId="51" applyNumberFormat="1" applyFont="1" applyFill="1" applyBorder="1" applyAlignment="1"/>
    <xf numFmtId="171" fontId="7" fillId="14" borderId="8" xfId="51" applyNumberFormat="1" applyFont="1" applyFill="1" applyBorder="1" applyAlignment="1"/>
    <xf numFmtId="172" fontId="7" fillId="14" borderId="17" xfId="68" applyNumberFormat="1" applyFont="1" applyFill="1" applyBorder="1" applyAlignment="1">
      <alignment horizontal="right"/>
    </xf>
    <xf numFmtId="168" fontId="7" fillId="14" borderId="15" xfId="51" applyNumberFormat="1" applyFont="1" applyFill="1" applyBorder="1" applyAlignment="1">
      <alignment horizontal="center"/>
    </xf>
    <xf numFmtId="168" fontId="7" fillId="14" borderId="19" xfId="51" applyNumberFormat="1" applyFont="1" applyFill="1" applyBorder="1" applyAlignment="1">
      <alignment horizontal="center"/>
    </xf>
    <xf numFmtId="168" fontId="2" fillId="0" borderId="12" xfId="51" applyNumberFormat="1" applyFont="1" applyFill="1" applyBorder="1" applyAlignment="1">
      <alignment horizontal="center"/>
    </xf>
    <xf numFmtId="168" fontId="2" fillId="0" borderId="9" xfId="51" applyNumberFormat="1" applyFont="1" applyFill="1" applyBorder="1" applyAlignment="1">
      <alignment horizontal="center"/>
    </xf>
    <xf numFmtId="167" fontId="2" fillId="0" borderId="23" xfId="68" applyNumberFormat="1" applyFont="1" applyFill="1" applyBorder="1" applyAlignment="1"/>
    <xf numFmtId="167" fontId="2" fillId="0" borderId="24" xfId="68" applyNumberFormat="1" applyFont="1" applyFill="1" applyBorder="1" applyAlignment="1"/>
    <xf numFmtId="168" fontId="7" fillId="14" borderId="14" xfId="51" applyNumberFormat="1" applyFont="1" applyFill="1" applyBorder="1" applyAlignment="1">
      <alignment horizontal="center"/>
    </xf>
    <xf numFmtId="168" fontId="2" fillId="0" borderId="10" xfId="51" applyNumberFormat="1" applyFont="1" applyFill="1" applyBorder="1" applyAlignment="1">
      <alignment horizontal="center"/>
    </xf>
    <xf numFmtId="167" fontId="2" fillId="0" borderId="25" xfId="68" applyNumberFormat="1" applyFont="1" applyFill="1" applyBorder="1" applyAlignment="1"/>
    <xf numFmtId="167" fontId="2" fillId="0" borderId="10" xfId="68" applyNumberFormat="1" applyFont="1" applyFill="1" applyBorder="1" applyAlignment="1"/>
    <xf numFmtId="168" fontId="2" fillId="0" borderId="10" xfId="68" applyNumberFormat="1" applyFont="1" applyFill="1" applyBorder="1" applyAlignment="1"/>
    <xf numFmtId="167" fontId="67" fillId="0" borderId="10" xfId="68" applyNumberFormat="1" applyFont="1" applyFill="1" applyBorder="1" applyAlignment="1"/>
    <xf numFmtId="168" fontId="67" fillId="0" borderId="10" xfId="68" applyNumberFormat="1" applyFont="1" applyFill="1" applyBorder="1" applyAlignment="1"/>
    <xf numFmtId="167" fontId="67" fillId="0" borderId="25" xfId="68" applyNumberFormat="1" applyFont="1" applyFill="1" applyBorder="1" applyAlignment="1"/>
    <xf numFmtId="171" fontId="63" fillId="15" borderId="12" xfId="51" applyNumberFormat="1" applyFont="1" applyFill="1" applyBorder="1" applyAlignment="1" applyProtection="1">
      <alignment horizontal="center" vertical="center"/>
      <protection locked="0"/>
    </xf>
    <xf numFmtId="171" fontId="63" fillId="15" borderId="0" xfId="51" applyNumberFormat="1" applyFont="1" applyFill="1" applyBorder="1" applyAlignment="1" applyProtection="1">
      <alignment horizontal="center" vertical="center" wrapText="1"/>
      <protection locked="0"/>
    </xf>
    <xf numFmtId="171" fontId="63" fillId="15" borderId="9" xfId="51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130" applyNumberFormat="1" applyFont="1"/>
    <xf numFmtId="173" fontId="64" fillId="0" borderId="12" xfId="200" applyNumberFormat="1" applyFont="1" applyBorder="1" applyAlignment="1" applyProtection="1">
      <alignment vertical="center"/>
      <protection locked="0"/>
    </xf>
    <xf numFmtId="173" fontId="64" fillId="0" borderId="9" xfId="200" applyNumberFormat="1" applyFont="1" applyBorder="1" applyAlignment="1" applyProtection="1">
      <alignment vertical="center"/>
      <protection locked="0"/>
    </xf>
    <xf numFmtId="172" fontId="2" fillId="14" borderId="12" xfId="68" applyNumberFormat="1" applyFont="1" applyFill="1" applyBorder="1" applyAlignment="1">
      <alignment horizontal="right"/>
    </xf>
    <xf numFmtId="168" fontId="2" fillId="14" borderId="20" xfId="68" applyNumberFormat="1" applyFont="1" applyFill="1" applyBorder="1" applyAlignment="1">
      <alignment horizontal="right"/>
    </xf>
    <xf numFmtId="168" fontId="2" fillId="14" borderId="12" xfId="68" applyNumberFormat="1" applyFont="1" applyFill="1" applyBorder="1" applyAlignment="1">
      <alignment horizontal="right"/>
    </xf>
    <xf numFmtId="168" fontId="2" fillId="14" borderId="12" xfId="51" applyNumberFormat="1" applyFont="1" applyFill="1" applyBorder="1" applyAlignment="1">
      <alignment horizontal="right"/>
    </xf>
    <xf numFmtId="168" fontId="2" fillId="14" borderId="20" xfId="51" applyNumberFormat="1" applyFont="1" applyFill="1" applyBorder="1" applyAlignment="1">
      <alignment horizontal="right"/>
    </xf>
    <xf numFmtId="168" fontId="2" fillId="14" borderId="21" xfId="51" applyNumberFormat="1" applyFont="1" applyFill="1" applyBorder="1" applyAlignment="1">
      <alignment horizontal="right"/>
    </xf>
    <xf numFmtId="38" fontId="2" fillId="0" borderId="20" xfId="51" applyNumberFormat="1" applyFont="1" applyFill="1" applyBorder="1" applyAlignment="1">
      <alignment horizontal="right"/>
    </xf>
    <xf numFmtId="167" fontId="2" fillId="0" borderId="12" xfId="68" applyNumberFormat="1" applyFont="1" applyFill="1" applyBorder="1" applyAlignment="1"/>
    <xf numFmtId="167" fontId="2" fillId="0" borderId="9" xfId="68" applyNumberFormat="1" applyFont="1" applyFill="1" applyBorder="1" applyAlignment="1"/>
    <xf numFmtId="168" fontId="2" fillId="0" borderId="12" xfId="68" applyNumberFormat="1" applyFont="1" applyFill="1" applyBorder="1" applyAlignment="1"/>
    <xf numFmtId="168" fontId="2" fillId="0" borderId="9" xfId="68" applyNumberFormat="1" applyFont="1" applyFill="1" applyBorder="1" applyAlignment="1"/>
    <xf numFmtId="169" fontId="2" fillId="0" borderId="20" xfId="68" applyFont="1" applyFill="1" applyBorder="1" applyAlignment="1">
      <alignment horizontal="right"/>
    </xf>
    <xf numFmtId="169" fontId="64" fillId="0" borderId="12" xfId="68" applyFont="1" applyFill="1" applyBorder="1" applyAlignment="1">
      <alignment horizontal="right"/>
    </xf>
    <xf numFmtId="168" fontId="67" fillId="14" borderId="20" xfId="51" applyNumberFormat="1" applyFont="1" applyFill="1" applyBorder="1" applyAlignment="1">
      <alignment horizontal="right"/>
    </xf>
    <xf numFmtId="168" fontId="67" fillId="14" borderId="21" xfId="51" applyNumberFormat="1" applyFont="1" applyFill="1" applyBorder="1" applyAlignment="1">
      <alignment horizontal="right"/>
    </xf>
    <xf numFmtId="168" fontId="2" fillId="14" borderId="9" xfId="51" applyNumberFormat="1" applyFont="1" applyFill="1" applyBorder="1" applyAlignment="1">
      <alignment horizontal="right"/>
    </xf>
    <xf numFmtId="169" fontId="2" fillId="14" borderId="20" xfId="68" applyFont="1" applyFill="1" applyBorder="1" applyAlignment="1">
      <alignment horizontal="right"/>
    </xf>
    <xf numFmtId="38" fontId="2" fillId="0" borderId="21" xfId="51" applyNumberFormat="1" applyFont="1" applyFill="1" applyBorder="1" applyAlignment="1">
      <alignment horizontal="right"/>
    </xf>
    <xf numFmtId="169" fontId="2" fillId="0" borderId="21" xfId="68" applyFont="1" applyFill="1" applyBorder="1" applyAlignment="1">
      <alignment horizontal="right"/>
    </xf>
    <xf numFmtId="171" fontId="2" fillId="14" borderId="10" xfId="51" applyNumberFormat="1" applyFont="1" applyFill="1" applyBorder="1" applyAlignment="1"/>
    <xf numFmtId="171" fontId="64" fillId="0" borderId="0" xfId="51" applyNumberFormat="1" applyFont="1" applyFill="1" applyBorder="1" applyAlignment="1"/>
    <xf numFmtId="171" fontId="67" fillId="14" borderId="10" xfId="51" applyNumberFormat="1" applyFont="1" applyFill="1" applyBorder="1" applyAlignment="1"/>
    <xf numFmtId="168" fontId="67" fillId="0" borderId="9" xfId="68" applyNumberFormat="1" applyFont="1" applyFill="1" applyBorder="1" applyAlignment="1">
      <alignment horizontal="right"/>
    </xf>
    <xf numFmtId="168" fontId="67" fillId="0" borderId="21" xfId="68" applyNumberFormat="1" applyFont="1" applyFill="1" applyBorder="1" applyAlignment="1">
      <alignment horizontal="right"/>
    </xf>
    <xf numFmtId="168" fontId="7" fillId="0" borderId="9" xfId="68" applyNumberFormat="1" applyFont="1" applyFill="1" applyBorder="1" applyAlignment="1">
      <alignment horizontal="right"/>
    </xf>
    <xf numFmtId="168" fontId="7" fillId="0" borderId="9" xfId="51" applyNumberFormat="1" applyFont="1" applyFill="1" applyBorder="1" applyAlignment="1">
      <alignment horizontal="right"/>
    </xf>
    <xf numFmtId="173" fontId="13" fillId="0" borderId="9" xfId="144" applyNumberFormat="1" applyFont="1" applyFill="1" applyBorder="1" applyAlignment="1">
      <alignment horizontal="right"/>
    </xf>
    <xf numFmtId="38" fontId="67" fillId="0" borderId="20" xfId="51" applyNumberFormat="1" applyFont="1" applyFill="1" applyBorder="1" applyAlignment="1">
      <alignment horizontal="right"/>
    </xf>
    <xf numFmtId="169" fontId="67" fillId="0" borderId="20" xfId="68" applyFont="1" applyFill="1" applyBorder="1" applyAlignment="1">
      <alignment horizontal="right"/>
    </xf>
    <xf numFmtId="169" fontId="2" fillId="0" borderId="20" xfId="68" applyNumberFormat="1" applyFont="1" applyFill="1" applyBorder="1" applyAlignment="1">
      <alignment horizontal="right"/>
    </xf>
    <xf numFmtId="169" fontId="0" fillId="0" borderId="0" xfId="0" applyNumberFormat="1" applyBorder="1"/>
    <xf numFmtId="169" fontId="7" fillId="0" borderId="21" xfId="68" applyNumberFormat="1" applyFont="1" applyFill="1" applyBorder="1" applyAlignment="1">
      <alignment horizontal="right"/>
    </xf>
    <xf numFmtId="169" fontId="67" fillId="14" borderId="20" xfId="68" applyFont="1" applyFill="1" applyBorder="1" applyAlignment="1">
      <alignment horizontal="right"/>
    </xf>
    <xf numFmtId="172" fontId="2" fillId="0" borderId="12" xfId="199" applyNumberFormat="1" applyFont="1" applyBorder="1" applyAlignment="1" applyProtection="1">
      <alignment vertical="center"/>
      <protection locked="0"/>
    </xf>
    <xf numFmtId="173" fontId="2" fillId="0" borderId="12" xfId="200" applyNumberFormat="1" applyFont="1" applyBorder="1" applyAlignment="1" applyProtection="1">
      <alignment vertical="center"/>
      <protection locked="0"/>
    </xf>
    <xf numFmtId="169" fontId="2" fillId="0" borderId="13" xfId="68" applyFont="1" applyBorder="1" applyAlignment="1" applyProtection="1">
      <alignment vertical="center"/>
      <protection locked="0"/>
    </xf>
    <xf numFmtId="172" fontId="2" fillId="0" borderId="9" xfId="68" applyNumberFormat="1" applyFont="1" applyBorder="1" applyAlignment="1" applyProtection="1">
      <alignment vertical="center"/>
      <protection locked="0"/>
    </xf>
    <xf numFmtId="173" fontId="2" fillId="0" borderId="9" xfId="200" applyNumberFormat="1" applyFont="1" applyBorder="1" applyAlignment="1" applyProtection="1">
      <alignment vertical="center"/>
      <protection locked="0"/>
    </xf>
    <xf numFmtId="169" fontId="2" fillId="0" borderId="11" xfId="68" applyNumberFormat="1" applyFont="1" applyBorder="1" applyAlignment="1" applyProtection="1">
      <alignment vertical="center"/>
      <protection locked="0"/>
    </xf>
    <xf numFmtId="172" fontId="2" fillId="0" borderId="0" xfId="68" applyNumberFormat="1" applyFont="1" applyBorder="1" applyAlignment="1" applyProtection="1">
      <alignment vertical="center"/>
      <protection locked="0"/>
    </xf>
    <xf numFmtId="170" fontId="2" fillId="0" borderId="0" xfId="51" applyFont="1" applyBorder="1" applyAlignment="1" applyProtection="1">
      <alignment vertical="center"/>
      <protection locked="0"/>
    </xf>
    <xf numFmtId="172" fontId="2" fillId="0" borderId="16" xfId="68" applyNumberFormat="1" applyFont="1" applyBorder="1" applyAlignment="1" applyProtection="1">
      <alignment vertical="center"/>
      <protection locked="0"/>
    </xf>
    <xf numFmtId="172" fontId="2" fillId="0" borderId="12" xfId="68" applyNumberFormat="1" applyFont="1" applyBorder="1" applyAlignment="1" applyProtection="1">
      <alignment vertical="center"/>
      <protection locked="0"/>
    </xf>
    <xf numFmtId="169" fontId="2" fillId="0" borderId="13" xfId="68" applyNumberFormat="1" applyFont="1" applyBorder="1" applyAlignment="1" applyProtection="1">
      <alignment vertical="center"/>
      <protection locked="0"/>
    </xf>
    <xf numFmtId="9" fontId="14" fillId="0" borderId="10" xfId="200" applyNumberFormat="1" applyFont="1" applyBorder="1" applyAlignment="1" applyProtection="1">
      <alignment horizontal="right" vertical="center"/>
      <protection locked="0"/>
    </xf>
    <xf numFmtId="171" fontId="14" fillId="0" borderId="10" xfId="51" quotePrefix="1" applyNumberFormat="1" applyFont="1" applyBorder="1" applyAlignment="1" applyProtection="1">
      <alignment horizontal="right" vertical="center"/>
      <protection locked="0"/>
    </xf>
    <xf numFmtId="171" fontId="14" fillId="0" borderId="10" xfId="51" applyNumberFormat="1" applyFont="1" applyBorder="1" applyAlignment="1" applyProtection="1">
      <alignment horizontal="right" vertical="center"/>
      <protection locked="0"/>
    </xf>
    <xf numFmtId="49" fontId="14" fillId="0" borderId="10" xfId="130" applyNumberFormat="1" applyFont="1" applyBorder="1" applyAlignment="1">
      <alignment horizontal="right"/>
    </xf>
    <xf numFmtId="9" fontId="14" fillId="0" borderId="10" xfId="130" applyNumberFormat="1" applyFont="1" applyBorder="1"/>
    <xf numFmtId="9" fontId="14" fillId="0" borderId="17" xfId="130" applyNumberFormat="1" applyFont="1" applyBorder="1"/>
    <xf numFmtId="0" fontId="4" fillId="0" borderId="0" xfId="130" applyNumberFormat="1" applyFont="1" applyAlignment="1">
      <alignment horizontal="left" indent="1"/>
    </xf>
    <xf numFmtId="0" fontId="4" fillId="0" borderId="0" xfId="130" applyNumberFormat="1" applyFont="1" applyFill="1" applyAlignment="1">
      <alignment horizontal="left" indent="1"/>
    </xf>
    <xf numFmtId="168" fontId="2" fillId="0" borderId="21" xfId="68" applyNumberFormat="1" applyFont="1" applyFill="1" applyBorder="1" applyAlignment="1"/>
    <xf numFmtId="0" fontId="7" fillId="0" borderId="0" xfId="0" applyFont="1" applyFill="1"/>
    <xf numFmtId="172" fontId="2" fillId="0" borderId="0" xfId="199" applyNumberFormat="1" applyFont="1" applyFill="1" applyBorder="1" applyAlignment="1" applyProtection="1">
      <alignment vertical="center"/>
      <protection locked="0"/>
    </xf>
    <xf numFmtId="173" fontId="2" fillId="0" borderId="0" xfId="200" applyNumberFormat="1" applyFont="1" applyFill="1" applyBorder="1" applyAlignment="1" applyProtection="1">
      <alignment vertical="center"/>
      <protection locked="0"/>
    </xf>
    <xf numFmtId="170" fontId="2" fillId="0" borderId="0" xfId="51" applyFont="1" applyFill="1" applyBorder="1" applyAlignment="1" applyProtection="1">
      <alignment vertical="center"/>
      <protection locked="0"/>
    </xf>
    <xf numFmtId="172" fontId="2" fillId="0" borderId="0" xfId="68" applyNumberFormat="1" applyFont="1" applyFill="1" applyBorder="1" applyAlignment="1" applyProtection="1">
      <alignment vertical="center"/>
      <protection locked="0"/>
    </xf>
    <xf numFmtId="220" fontId="2" fillId="0" borderId="16" xfId="68" applyNumberFormat="1" applyFont="1" applyFill="1" applyBorder="1" applyAlignment="1" applyProtection="1">
      <alignment vertical="center"/>
      <protection locked="0"/>
    </xf>
    <xf numFmtId="172" fontId="2" fillId="0" borderId="9" xfId="68" applyNumberFormat="1" applyFont="1" applyFill="1" applyBorder="1" applyAlignment="1" applyProtection="1">
      <alignment vertical="center"/>
      <protection locked="0"/>
    </xf>
    <xf numFmtId="172" fontId="2" fillId="0" borderId="12" xfId="199" applyNumberFormat="1" applyFont="1" applyFill="1" applyBorder="1" applyAlignment="1" applyProtection="1">
      <alignment vertical="center"/>
      <protection locked="0"/>
    </xf>
    <xf numFmtId="0" fontId="2" fillId="0" borderId="0" xfId="130" applyNumberFormat="1" applyFont="1" applyFill="1"/>
    <xf numFmtId="172" fontId="2" fillId="0" borderId="9" xfId="199" applyNumberFormat="1" applyFont="1" applyFill="1" applyBorder="1" applyAlignment="1" applyProtection="1">
      <alignment vertical="center"/>
      <protection locked="0"/>
    </xf>
    <xf numFmtId="165" fontId="2" fillId="14" borderId="12" xfId="68" applyNumberFormat="1" applyFont="1" applyFill="1" applyBorder="1" applyAlignment="1">
      <alignment horizontal="right"/>
    </xf>
    <xf numFmtId="165" fontId="2" fillId="14" borderId="9" xfId="68" applyNumberFormat="1" applyFont="1" applyFill="1" applyBorder="1" applyAlignment="1">
      <alignment horizontal="right"/>
    </xf>
    <xf numFmtId="168" fontId="2" fillId="14" borderId="9" xfId="68" applyNumberFormat="1" applyFont="1" applyFill="1" applyBorder="1" applyAlignment="1">
      <alignment horizontal="right"/>
    </xf>
    <xf numFmtId="172" fontId="2" fillId="14" borderId="13" xfId="68" applyNumberFormat="1" applyFont="1" applyFill="1" applyBorder="1" applyAlignment="1">
      <alignment horizontal="right"/>
    </xf>
    <xf numFmtId="172" fontId="2" fillId="14" borderId="11" xfId="68" applyNumberFormat="1" applyFont="1" applyFill="1" applyBorder="1" applyAlignment="1">
      <alignment horizontal="right"/>
    </xf>
    <xf numFmtId="165" fontId="2" fillId="0" borderId="12" xfId="68" applyNumberFormat="1" applyFont="1" applyFill="1" applyBorder="1" applyAlignment="1">
      <alignment horizontal="right"/>
    </xf>
    <xf numFmtId="172" fontId="2" fillId="0" borderId="9" xfId="68" applyNumberFormat="1" applyFont="1" applyFill="1" applyBorder="1" applyAlignment="1">
      <alignment horizontal="right"/>
    </xf>
    <xf numFmtId="38" fontId="2" fillId="0" borderId="12" xfId="51" applyNumberFormat="1" applyFont="1" applyFill="1" applyBorder="1" applyAlignment="1">
      <alignment horizontal="right"/>
    </xf>
    <xf numFmtId="38" fontId="2" fillId="0" borderId="9" xfId="51" applyNumberFormat="1" applyFont="1" applyFill="1" applyBorder="1" applyAlignment="1">
      <alignment horizontal="right"/>
    </xf>
    <xf numFmtId="169" fontId="2" fillId="16" borderId="9" xfId="68" applyFont="1" applyFill="1" applyBorder="1" applyAlignment="1">
      <alignment horizontal="right"/>
    </xf>
    <xf numFmtId="169" fontId="2" fillId="0" borderId="12" xfId="68" applyFont="1" applyFill="1" applyBorder="1" applyAlignment="1">
      <alignment horizontal="right"/>
    </xf>
    <xf numFmtId="169" fontId="2" fillId="0" borderId="9" xfId="68" applyFont="1" applyFill="1" applyBorder="1" applyAlignment="1">
      <alignment horizontal="right"/>
    </xf>
    <xf numFmtId="165" fontId="2" fillId="0" borderId="9" xfId="68" applyNumberFormat="1" applyFont="1" applyFill="1" applyBorder="1" applyAlignment="1">
      <alignment horizontal="right"/>
    </xf>
    <xf numFmtId="0" fontId="64" fillId="0" borderId="2" xfId="0" applyFont="1" applyBorder="1"/>
    <xf numFmtId="169" fontId="64" fillId="16" borderId="21" xfId="68" applyFont="1" applyFill="1" applyBorder="1" applyAlignment="1">
      <alignment horizontal="right"/>
    </xf>
    <xf numFmtId="171" fontId="67" fillId="0" borderId="10" xfId="51" applyNumberFormat="1" applyFont="1" applyFill="1" applyBorder="1" applyAlignment="1"/>
    <xf numFmtId="168" fontId="2" fillId="0" borderId="12" xfId="51" applyNumberFormat="1" applyFont="1" applyFill="1" applyBorder="1" applyAlignment="1">
      <alignment horizontal="right"/>
    </xf>
    <xf numFmtId="169" fontId="67" fillId="0" borderId="20" xfId="68" applyNumberFormat="1" applyFont="1" applyFill="1" applyBorder="1" applyAlignment="1">
      <alignment horizontal="right"/>
    </xf>
    <xf numFmtId="0" fontId="2" fillId="0" borderId="0" xfId="0" applyFont="1" applyAlignment="1">
      <alignment horizontal="left" vertical="top" wrapText="1"/>
    </xf>
    <xf numFmtId="0" fontId="6" fillId="14" borderId="0" xfId="0" applyFont="1" applyFill="1" applyAlignment="1">
      <alignment horizontal="left" wrapText="1"/>
    </xf>
    <xf numFmtId="1" fontId="6" fillId="0" borderId="0" xfId="130" applyNumberFormat="1" applyFont="1" applyBorder="1" applyAlignment="1" applyProtection="1">
      <alignment horizontal="center" wrapText="1"/>
    </xf>
    <xf numFmtId="1" fontId="6" fillId="14" borderId="0" xfId="130" applyNumberFormat="1" applyFont="1" applyFill="1" applyBorder="1" applyAlignment="1" applyProtection="1">
      <alignment horizontal="left" wrapText="1"/>
    </xf>
    <xf numFmtId="1" fontId="62" fillId="0" borderId="0" xfId="130" applyNumberFormat="1" applyFont="1" applyBorder="1" applyAlignment="1" applyProtection="1">
      <alignment horizontal="center" wrapText="1"/>
    </xf>
    <xf numFmtId="0" fontId="2" fillId="0" borderId="0" xfId="0" applyFont="1" applyFill="1" applyAlignment="1">
      <alignment horizontal="left" vertical="top" wrapText="1"/>
    </xf>
    <xf numFmtId="0" fontId="9" fillId="0" borderId="0" xfId="0" applyFont="1" applyBorder="1" applyAlignment="1">
      <alignment horizontal="left" wrapText="1"/>
    </xf>
    <xf numFmtId="1" fontId="6" fillId="0" borderId="0" xfId="130" applyNumberFormat="1" applyFont="1" applyBorder="1" applyAlignment="1" applyProtection="1">
      <alignment horizontal="left" wrapText="1"/>
    </xf>
    <xf numFmtId="37" fontId="60" fillId="15" borderId="0" xfId="0" applyNumberFormat="1" applyFont="1" applyFill="1" applyBorder="1" applyAlignment="1">
      <alignment horizontal="center"/>
    </xf>
    <xf numFmtId="0" fontId="60" fillId="15" borderId="0" xfId="0" applyFont="1" applyFill="1" applyBorder="1" applyAlignment="1">
      <alignment horizontal="center" vertical="top" wrapText="1"/>
    </xf>
    <xf numFmtId="0" fontId="60" fillId="15" borderId="2" xfId="0" applyFont="1" applyFill="1" applyBorder="1" applyAlignment="1">
      <alignment horizontal="center" vertical="top" wrapText="1"/>
    </xf>
    <xf numFmtId="0" fontId="60" fillId="15" borderId="0" xfId="0" applyFont="1" applyFill="1" applyBorder="1" applyAlignment="1">
      <alignment horizontal="center" wrapText="1"/>
    </xf>
    <xf numFmtId="0" fontId="60" fillId="15" borderId="2" xfId="0" applyFont="1" applyFill="1" applyBorder="1" applyAlignment="1">
      <alignment horizontal="center" wrapText="1"/>
    </xf>
    <xf numFmtId="171" fontId="65" fillId="15" borderId="15" xfId="51" applyNumberFormat="1" applyFont="1" applyFill="1" applyBorder="1" applyAlignment="1" applyProtection="1">
      <alignment horizontal="center" vertical="center"/>
      <protection locked="0"/>
    </xf>
    <xf numFmtId="171" fontId="65" fillId="15" borderId="18" xfId="51" applyNumberFormat="1" applyFont="1" applyFill="1" applyBorder="1" applyAlignment="1" applyProtection="1">
      <alignment horizontal="center" vertical="center"/>
      <protection locked="0"/>
    </xf>
    <xf numFmtId="171" fontId="65" fillId="15" borderId="19" xfId="51" applyNumberFormat="1" applyFont="1" applyFill="1" applyBorder="1" applyAlignment="1" applyProtection="1">
      <alignment horizontal="center" vertical="center"/>
      <protection locked="0"/>
    </xf>
    <xf numFmtId="171" fontId="66" fillId="15" borderId="14" xfId="51" applyNumberFormat="1" applyFont="1" applyFill="1" applyBorder="1" applyAlignment="1" applyProtection="1">
      <alignment horizontal="center" vertical="center" wrapText="1"/>
      <protection locked="0"/>
    </xf>
    <xf numFmtId="171" fontId="66" fillId="15" borderId="10" xfId="51" applyNumberFormat="1" applyFont="1" applyFill="1" applyBorder="1" applyAlignment="1" applyProtection="1">
      <alignment horizontal="center" vertical="center" wrapText="1"/>
      <protection locked="0"/>
    </xf>
  </cellXfs>
  <cellStyles count="201">
    <cellStyle name="_1.3.07 SA Closing Package DEC" xfId="1" xr:uid="{00000000-0005-0000-0000-000000000000}"/>
    <cellStyle name="_10 Q108 Revenue by Theatre with 06 restmt" xfId="2" xr:uid="{00000000-0005-0000-0000-000001000000}"/>
    <cellStyle name="_11.29.06 Closing Pack SA November" xfId="3" xr:uid="{00000000-0005-0000-0000-000002000000}"/>
    <cellStyle name="_2.28.07 Closing Package Feb" xfId="4" xr:uid="{00000000-0005-0000-0000-000003000000}"/>
    <cellStyle name="_3.24.07 Final SA PL and PF Items" xfId="5" xr:uid="{00000000-0005-0000-0000-000004000000}"/>
    <cellStyle name="_Budget Scenarios with Different Net Shipments Apr 28" xfId="6" xr:uid="{00000000-0005-0000-0000-000005000000}"/>
    <cellStyle name="_Cisco Q2 FY'07 P&amp;L" xfId="7" xr:uid="{00000000-0005-0000-0000-000006000000}"/>
    <cellStyle name="_Cisco-Linksys Performance Summary July 05" xfId="8" xr:uid="{00000000-0005-0000-0000-000007000000}"/>
    <cellStyle name="_FP&amp;A Consolidated Forecast Q4FY'07" xfId="9" xr:uid="{00000000-0005-0000-0000-000008000000}"/>
    <cellStyle name="_FY'07 Plan vs forecast 01-04-07" xfId="10" xr:uid="{00000000-0005-0000-0000-000009000000}"/>
    <cellStyle name="_FY07REVIEWPACKAGEFORJIM" xfId="11" xr:uid="{00000000-0005-0000-0000-00000A000000}"/>
    <cellStyle name="_Inventory schedule for December Cisco Mtg" xfId="12" xr:uid="{00000000-0005-0000-0000-00000B000000}"/>
    <cellStyle name="_Japan" xfId="13" xr:uid="{00000000-0005-0000-0000-00000C000000}"/>
    <cellStyle name="_Margin Forecast Detail FY06 with Net Shipped" xfId="14" xr:uid="{00000000-0005-0000-0000-00000D000000}"/>
    <cellStyle name="_Mfg Schedules as of 1.26.07 Values" xfId="15" xr:uid="{00000000-0005-0000-0000-00000E000000}"/>
    <cellStyle name="_Mfg Schedules as of 3.24.07_values1" xfId="16" xr:uid="{00000000-0005-0000-0000-00000F000000}"/>
    <cellStyle name="_Mfg Schedules as of 4.27.07 values" xfId="17" xr:uid="{00000000-0005-0000-0000-000010000000}"/>
    <cellStyle name="_Mfg Schedules as of 5.26.07 values" xfId="18" xr:uid="{00000000-0005-0000-0000-000011000000}"/>
    <cellStyle name="_Q3 Customer Revenue" xfId="19" xr:uid="{00000000-0005-0000-0000-000012000000}"/>
    <cellStyle name="_SEC_B_Q107" xfId="20" xr:uid="{00000000-0005-0000-0000-000013000000}"/>
    <cellStyle name="_Sheet6" xfId="21" xr:uid="{00000000-0005-0000-0000-000014000000}"/>
    <cellStyle name="_Sheet7" xfId="22" xr:uid="{00000000-0005-0000-0000-000015000000}"/>
    <cellStyle name="_WW Recruitment Activity wk  Ending 05-6-05 A" xfId="23" xr:uid="{00000000-0005-0000-0000-000016000000}"/>
    <cellStyle name="¦__x001d_" xfId="24" xr:uid="{00000000-0005-0000-0000-000017000000}"/>
    <cellStyle name="’Ê‰Ý_Region Orders (2)" xfId="25" xr:uid="{00000000-0005-0000-0000-000018000000}"/>
    <cellStyle name="•W_Pacific Region P&amp;L" xfId="26" xr:uid="{00000000-0005-0000-0000-000019000000}"/>
    <cellStyle name="0%" xfId="27" xr:uid="{00000000-0005-0000-0000-00001A000000}"/>
    <cellStyle name="0,0_x000d__x000a_NA_x000d__x000a_" xfId="28" xr:uid="{00000000-0005-0000-0000-00001B000000}"/>
    <cellStyle name="0.0%" xfId="29" xr:uid="{00000000-0005-0000-0000-00001C000000}"/>
    <cellStyle name="0.00%" xfId="30" xr:uid="{00000000-0005-0000-0000-00001D000000}"/>
    <cellStyle name="active" xfId="31" xr:uid="{00000000-0005-0000-0000-00001E000000}"/>
    <cellStyle name="Actual Date" xfId="32" xr:uid="{00000000-0005-0000-0000-00001F000000}"/>
    <cellStyle name="args.style" xfId="33" xr:uid="{00000000-0005-0000-0000-000020000000}"/>
    <cellStyle name="Arial10b" xfId="34" xr:uid="{00000000-0005-0000-0000-000021000000}"/>
    <cellStyle name="AutoFormat Options" xfId="35" xr:uid="{00000000-0005-0000-0000-000022000000}"/>
    <cellStyle name="Body" xfId="36" xr:uid="{00000000-0005-0000-0000-000023000000}"/>
    <cellStyle name="Calc Currency (0)" xfId="37" xr:uid="{00000000-0005-0000-0000-000024000000}"/>
    <cellStyle name="Calc Currency (2)" xfId="38" xr:uid="{00000000-0005-0000-0000-000025000000}"/>
    <cellStyle name="Calc Percent (0)" xfId="39" xr:uid="{00000000-0005-0000-0000-000026000000}"/>
    <cellStyle name="Calc Percent (1)" xfId="40" xr:uid="{00000000-0005-0000-0000-000027000000}"/>
    <cellStyle name="Calc Percent (2)" xfId="41" xr:uid="{00000000-0005-0000-0000-000028000000}"/>
    <cellStyle name="Calc Units (0)" xfId="42" xr:uid="{00000000-0005-0000-0000-000029000000}"/>
    <cellStyle name="Calc Units (1)" xfId="43" xr:uid="{00000000-0005-0000-0000-00002A000000}"/>
    <cellStyle name="Calc Units (2)" xfId="44" xr:uid="{00000000-0005-0000-0000-00002B000000}"/>
    <cellStyle name="Col Heads" xfId="45" xr:uid="{00000000-0005-0000-0000-00002C000000}"/>
    <cellStyle name="ColumnAttributeAbovePrompt" xfId="46" xr:uid="{00000000-0005-0000-0000-00002D000000}"/>
    <cellStyle name="ColumnAttributePrompt" xfId="47" xr:uid="{00000000-0005-0000-0000-00002E000000}"/>
    <cellStyle name="ColumnAttributeValue" xfId="48" xr:uid="{00000000-0005-0000-0000-00002F000000}"/>
    <cellStyle name="ColumnHeadingPrompt" xfId="49" xr:uid="{00000000-0005-0000-0000-000030000000}"/>
    <cellStyle name="ColumnHeadingValue" xfId="50" xr:uid="{00000000-0005-0000-0000-000031000000}"/>
    <cellStyle name="Comma" xfId="51" builtinId="3"/>
    <cellStyle name="comma (,0)" xfId="52" xr:uid="{00000000-0005-0000-0000-000033000000}"/>
    <cellStyle name="comma (,1)" xfId="53" xr:uid="{00000000-0005-0000-0000-000034000000}"/>
    <cellStyle name="comma (,2)" xfId="54" xr:uid="{00000000-0005-0000-0000-000035000000}"/>
    <cellStyle name="comma (K0)" xfId="55" xr:uid="{00000000-0005-0000-0000-000036000000}"/>
    <cellStyle name="comma (K1)" xfId="56" xr:uid="{00000000-0005-0000-0000-000037000000}"/>
    <cellStyle name="comma (M0)" xfId="57" xr:uid="{00000000-0005-0000-0000-000038000000}"/>
    <cellStyle name="comma (M1)" xfId="58" xr:uid="{00000000-0005-0000-0000-000039000000}"/>
    <cellStyle name="Comma [00]" xfId="59" xr:uid="{00000000-0005-0000-0000-00003A000000}"/>
    <cellStyle name="Comma 10" xfId="60" xr:uid="{00000000-0005-0000-0000-00003B000000}"/>
    <cellStyle name="Comma,0" xfId="61" xr:uid="{00000000-0005-0000-0000-00003C000000}"/>
    <cellStyle name="Comma,1" xfId="62" xr:uid="{00000000-0005-0000-0000-00003D000000}"/>
    <cellStyle name="Comma,2" xfId="63" xr:uid="{00000000-0005-0000-0000-00003E000000}"/>
    <cellStyle name="Comma0" xfId="64" xr:uid="{00000000-0005-0000-0000-00003F000000}"/>
    <cellStyle name="Compressed" xfId="65" xr:uid="{00000000-0005-0000-0000-000040000000}"/>
    <cellStyle name="Copied" xfId="66" xr:uid="{00000000-0005-0000-0000-000041000000}"/>
    <cellStyle name="COST1" xfId="67" xr:uid="{00000000-0005-0000-0000-000042000000}"/>
    <cellStyle name="Currency" xfId="68" builtinId="4"/>
    <cellStyle name="Currency (,0)" xfId="69" xr:uid="{00000000-0005-0000-0000-000044000000}"/>
    <cellStyle name="currency (,1)" xfId="70" xr:uid="{00000000-0005-0000-0000-000045000000}"/>
    <cellStyle name="currency (,2)" xfId="71" xr:uid="{00000000-0005-0000-0000-000046000000}"/>
    <cellStyle name="currency (K0)" xfId="72" xr:uid="{00000000-0005-0000-0000-000047000000}"/>
    <cellStyle name="currency (K1)" xfId="73" xr:uid="{00000000-0005-0000-0000-000048000000}"/>
    <cellStyle name="currency (K㰰)" xfId="74" xr:uid="{00000000-0005-0000-0000-000049000000}"/>
    <cellStyle name="currency (M0)" xfId="75" xr:uid="{00000000-0005-0000-0000-00004A000000}"/>
    <cellStyle name="currency (M1)" xfId="76" xr:uid="{00000000-0005-0000-0000-00004B000000}"/>
    <cellStyle name="Currency [00]" xfId="77" xr:uid="{00000000-0005-0000-0000-00004C000000}"/>
    <cellStyle name="Currency 2" xfId="78" xr:uid="{00000000-0005-0000-0000-00004D000000}"/>
    <cellStyle name="Currency 2 2" xfId="199" xr:uid="{00000000-0005-0000-0000-00004E000000}"/>
    <cellStyle name="Currency- no decimal" xfId="79" xr:uid="{00000000-0005-0000-0000-00004F000000}"/>
    <cellStyle name="Currency,0" xfId="80" xr:uid="{00000000-0005-0000-0000-000050000000}"/>
    <cellStyle name="Currency,2" xfId="81" xr:uid="{00000000-0005-0000-0000-000051000000}"/>
    <cellStyle name="Currency0" xfId="82" xr:uid="{00000000-0005-0000-0000-000052000000}"/>
    <cellStyle name="Date" xfId="83" xr:uid="{00000000-0005-0000-0000-000053000000}"/>
    <cellStyle name="date (d/m/y)" xfId="84" xr:uid="{00000000-0005-0000-0000-000054000000}"/>
    <cellStyle name="date (m-y)" xfId="85" xr:uid="{00000000-0005-0000-0000-000055000000}"/>
    <cellStyle name="Date Short" xfId="86" xr:uid="{00000000-0005-0000-0000-000056000000}"/>
    <cellStyle name="DblLineDollarAcct" xfId="87" xr:uid="{00000000-0005-0000-0000-000057000000}"/>
    <cellStyle name="DblLinePercent" xfId="88" xr:uid="{00000000-0005-0000-0000-000058000000}"/>
    <cellStyle name="DELTA" xfId="89" xr:uid="{00000000-0005-0000-0000-000059000000}"/>
    <cellStyle name="Dezimal [0]_pldt" xfId="90" xr:uid="{00000000-0005-0000-0000-00005A000000}"/>
    <cellStyle name="Dezimal_pldt" xfId="91" xr:uid="{00000000-0005-0000-0000-00005B000000}"/>
    <cellStyle name="DollarAccounting" xfId="92" xr:uid="{00000000-0005-0000-0000-00005C000000}"/>
    <cellStyle name="Enter Currency (0)" xfId="93" xr:uid="{00000000-0005-0000-0000-00005D000000}"/>
    <cellStyle name="Enter Currency (2)" xfId="94" xr:uid="{00000000-0005-0000-0000-00005E000000}"/>
    <cellStyle name="Enter Units (0)" xfId="95" xr:uid="{00000000-0005-0000-0000-00005F000000}"/>
    <cellStyle name="Enter Units (1)" xfId="96" xr:uid="{00000000-0005-0000-0000-000060000000}"/>
    <cellStyle name="Enter Units (2)" xfId="97" xr:uid="{00000000-0005-0000-0000-000061000000}"/>
    <cellStyle name="Entered" xfId="98" xr:uid="{00000000-0005-0000-0000-000062000000}"/>
    <cellStyle name="Euro" xfId="99" xr:uid="{00000000-0005-0000-0000-000063000000}"/>
    <cellStyle name="Fixed" xfId="100" xr:uid="{00000000-0005-0000-0000-000064000000}"/>
    <cellStyle name="Grey" xfId="101" xr:uid="{00000000-0005-0000-0000-000065000000}"/>
    <cellStyle name="HEADER" xfId="102" xr:uid="{00000000-0005-0000-0000-000066000000}"/>
    <cellStyle name="Header1" xfId="103" xr:uid="{00000000-0005-0000-0000-000067000000}"/>
    <cellStyle name="Header2" xfId="104" xr:uid="{00000000-0005-0000-0000-000068000000}"/>
    <cellStyle name="Heading1" xfId="105" xr:uid="{00000000-0005-0000-0000-000069000000}"/>
    <cellStyle name="Heading2" xfId="106" xr:uid="{00000000-0005-0000-0000-00006A000000}"/>
    <cellStyle name="HEADINGS" xfId="107" xr:uid="{00000000-0005-0000-0000-00006B000000}"/>
    <cellStyle name="Headings- Other" xfId="108" xr:uid="{00000000-0005-0000-0000-00006C000000}"/>
    <cellStyle name="HEADINGS_09 Q303 Bookings by TG and PF" xfId="109" xr:uid="{00000000-0005-0000-0000-00006D000000}"/>
    <cellStyle name="HEADINGSTOP" xfId="110" xr:uid="{00000000-0005-0000-0000-00006E000000}"/>
    <cellStyle name="HIGHLIGHT" xfId="111" xr:uid="{00000000-0005-0000-0000-00006F000000}"/>
    <cellStyle name="Input [yellow]" xfId="112" xr:uid="{00000000-0005-0000-0000-000070000000}"/>
    <cellStyle name="Input Cells" xfId="113" xr:uid="{00000000-0005-0000-0000-000071000000}"/>
    <cellStyle name="inverted heading" xfId="114" xr:uid="{00000000-0005-0000-0000-000072000000}"/>
    <cellStyle name="Jun" xfId="115" xr:uid="{00000000-0005-0000-0000-000073000000}"/>
    <cellStyle name="LineItemPrompt" xfId="116" xr:uid="{00000000-0005-0000-0000-000074000000}"/>
    <cellStyle name="LineItemValue" xfId="117" xr:uid="{00000000-0005-0000-0000-000075000000}"/>
    <cellStyle name="Link Currency (0)" xfId="118" xr:uid="{00000000-0005-0000-0000-000076000000}"/>
    <cellStyle name="Link Currency (2)" xfId="119" xr:uid="{00000000-0005-0000-0000-000077000000}"/>
    <cellStyle name="Link Units (0)" xfId="120" xr:uid="{00000000-0005-0000-0000-000078000000}"/>
    <cellStyle name="Link Units (1)" xfId="121" xr:uid="{00000000-0005-0000-0000-000079000000}"/>
    <cellStyle name="Link Units (2)" xfId="122" xr:uid="{00000000-0005-0000-0000-00007A000000}"/>
    <cellStyle name="Linked Cells" xfId="123" xr:uid="{00000000-0005-0000-0000-00007B000000}"/>
    <cellStyle name="Milliers [0]_!!!GO" xfId="124" xr:uid="{00000000-0005-0000-0000-00007C000000}"/>
    <cellStyle name="Milliers_!!!GO" xfId="125" xr:uid="{00000000-0005-0000-0000-00007D000000}"/>
    <cellStyle name="Monétaire [0]_!!!GO" xfId="126" xr:uid="{00000000-0005-0000-0000-00007E000000}"/>
    <cellStyle name="Monétaire_!!!GO" xfId="127" xr:uid="{00000000-0005-0000-0000-00007F000000}"/>
    <cellStyle name="no dec" xfId="128" xr:uid="{00000000-0005-0000-0000-000080000000}"/>
    <cellStyle name="Normal" xfId="0" builtinId="0"/>
    <cellStyle name="Normal - Style1" xfId="129" xr:uid="{00000000-0005-0000-0000-000082000000}"/>
    <cellStyle name="Normal 32" xfId="130" xr:uid="{00000000-0005-0000-0000-000083000000}"/>
    <cellStyle name="Normal- no dec. only" xfId="131" xr:uid="{00000000-0005-0000-0000-000084000000}"/>
    <cellStyle name="Normal-1 decimal" xfId="132" xr:uid="{00000000-0005-0000-0000-000085000000}"/>
    <cellStyle name="number (0)" xfId="133" xr:uid="{00000000-0005-0000-0000-000086000000}"/>
    <cellStyle name="number (1)" xfId="134" xr:uid="{00000000-0005-0000-0000-000087000000}"/>
    <cellStyle name="number (2)" xfId="135" xr:uid="{00000000-0005-0000-0000-000088000000}"/>
    <cellStyle name="Œ…‹æØ‚è [0.00]_!!!GO" xfId="136" xr:uid="{00000000-0005-0000-0000-000089000000}"/>
    <cellStyle name="Œ…‹æØ‚è_!!!GO" xfId="137" xr:uid="{00000000-0005-0000-0000-00008A000000}"/>
    <cellStyle name="Output Amounts" xfId="138" xr:uid="{00000000-0005-0000-0000-00008B000000}"/>
    <cellStyle name="Output Column Headings" xfId="139" xr:uid="{00000000-0005-0000-0000-00008C000000}"/>
    <cellStyle name="Output Line Items" xfId="140" xr:uid="{00000000-0005-0000-0000-00008D000000}"/>
    <cellStyle name="Output Report Heading" xfId="141" xr:uid="{00000000-0005-0000-0000-00008E000000}"/>
    <cellStyle name="Output Report Title" xfId="142" xr:uid="{00000000-0005-0000-0000-00008F000000}"/>
    <cellStyle name="per.style" xfId="143" xr:uid="{00000000-0005-0000-0000-000090000000}"/>
    <cellStyle name="Percent" xfId="144" builtinId="5"/>
    <cellStyle name="percent (0)" xfId="145" xr:uid="{00000000-0005-0000-0000-000092000000}"/>
    <cellStyle name="percent (1)" xfId="146" xr:uid="{00000000-0005-0000-0000-000093000000}"/>
    <cellStyle name="percent (2)" xfId="147" xr:uid="{00000000-0005-0000-0000-000094000000}"/>
    <cellStyle name="percent (3)" xfId="148" xr:uid="{00000000-0005-0000-0000-000095000000}"/>
    <cellStyle name="Percent [0]" xfId="149" xr:uid="{00000000-0005-0000-0000-000096000000}"/>
    <cellStyle name="Percent [00]" xfId="150" xr:uid="{00000000-0005-0000-0000-000097000000}"/>
    <cellStyle name="Percent [2]" xfId="151" xr:uid="{00000000-0005-0000-0000-000098000000}"/>
    <cellStyle name="Percent- 1 decimal" xfId="152" xr:uid="{00000000-0005-0000-0000-000099000000}"/>
    <cellStyle name="Percent 2" xfId="153" xr:uid="{00000000-0005-0000-0000-00009A000000}"/>
    <cellStyle name="Percent 2 2" xfId="200" xr:uid="{00000000-0005-0000-0000-00009B000000}"/>
    <cellStyle name="PrePop Currency (0)" xfId="154" xr:uid="{00000000-0005-0000-0000-00009C000000}"/>
    <cellStyle name="PrePop Currency (2)" xfId="155" xr:uid="{00000000-0005-0000-0000-00009D000000}"/>
    <cellStyle name="PrePop Units (0)" xfId="156" xr:uid="{00000000-0005-0000-0000-00009E000000}"/>
    <cellStyle name="PrePop Units (1)" xfId="157" xr:uid="{00000000-0005-0000-0000-00009F000000}"/>
    <cellStyle name="PrePop Units (2)" xfId="158" xr:uid="{00000000-0005-0000-0000-0000A0000000}"/>
    <cellStyle name="pricing" xfId="159" xr:uid="{00000000-0005-0000-0000-0000A1000000}"/>
    <cellStyle name="PSChar" xfId="160" xr:uid="{00000000-0005-0000-0000-0000A2000000}"/>
    <cellStyle name="PSDate" xfId="161" xr:uid="{00000000-0005-0000-0000-0000A3000000}"/>
    <cellStyle name="PSDec" xfId="162" xr:uid="{00000000-0005-0000-0000-0000A4000000}"/>
    <cellStyle name="PSHeading" xfId="163" xr:uid="{00000000-0005-0000-0000-0000A5000000}"/>
    <cellStyle name="PSInt" xfId="164" xr:uid="{00000000-0005-0000-0000-0000A6000000}"/>
    <cellStyle name="PSSpacer" xfId="165" xr:uid="{00000000-0005-0000-0000-0000A7000000}"/>
    <cellStyle name="regstoresfromspecstores" xfId="166" xr:uid="{00000000-0005-0000-0000-0000A8000000}"/>
    <cellStyle name="ReportTitlePrompt" xfId="167" xr:uid="{00000000-0005-0000-0000-0000A9000000}"/>
    <cellStyle name="ReportTitleValue" xfId="168" xr:uid="{00000000-0005-0000-0000-0000AA000000}"/>
    <cellStyle name="RevList" xfId="169" xr:uid="{00000000-0005-0000-0000-0000AB000000}"/>
    <cellStyle name="row1" xfId="170" xr:uid="{00000000-0005-0000-0000-0000AC000000}"/>
    <cellStyle name="RowAcctAbovePrompt" xfId="171" xr:uid="{00000000-0005-0000-0000-0000AD000000}"/>
    <cellStyle name="RowAcctSOBAbovePrompt" xfId="172" xr:uid="{00000000-0005-0000-0000-0000AE000000}"/>
    <cellStyle name="RowAcctSOBValue" xfId="173" xr:uid="{00000000-0005-0000-0000-0000AF000000}"/>
    <cellStyle name="RowAcctValue" xfId="174" xr:uid="{00000000-0005-0000-0000-0000B0000000}"/>
    <cellStyle name="RowAttrAbovePrompt" xfId="175" xr:uid="{00000000-0005-0000-0000-0000B1000000}"/>
    <cellStyle name="RowAttrValue" xfId="176" xr:uid="{00000000-0005-0000-0000-0000B2000000}"/>
    <cellStyle name="RowColSetAbovePrompt" xfId="177" xr:uid="{00000000-0005-0000-0000-0000B3000000}"/>
    <cellStyle name="RowColSetLeftPrompt" xfId="178" xr:uid="{00000000-0005-0000-0000-0000B4000000}"/>
    <cellStyle name="RowColSetValue" xfId="179" xr:uid="{00000000-0005-0000-0000-0000B5000000}"/>
    <cellStyle name="RowLeftPrompt" xfId="180" xr:uid="{00000000-0005-0000-0000-0000B6000000}"/>
    <cellStyle name="SampleUsingFormatMask" xfId="181" xr:uid="{00000000-0005-0000-0000-0000B7000000}"/>
    <cellStyle name="SampleWithNoFormatMask" xfId="182" xr:uid="{00000000-0005-0000-0000-0000B8000000}"/>
    <cellStyle name="SHADEDSTORES" xfId="183" xr:uid="{00000000-0005-0000-0000-0000B9000000}"/>
    <cellStyle name="SingleLineAcctgn" xfId="184" xr:uid="{00000000-0005-0000-0000-0000BA000000}"/>
    <cellStyle name="SingleLinePercent" xfId="185" xr:uid="{00000000-0005-0000-0000-0000BB000000}"/>
    <cellStyle name="specstores" xfId="186" xr:uid="{00000000-0005-0000-0000-0000BC000000}"/>
    <cellStyle name="Style 1" xfId="187" xr:uid="{00000000-0005-0000-0000-0000BD000000}"/>
    <cellStyle name="Style 2" xfId="188" xr:uid="{00000000-0005-0000-0000-0000BE000000}"/>
    <cellStyle name="style1" xfId="189" xr:uid="{00000000-0005-0000-0000-0000BF000000}"/>
    <cellStyle name="Subtotal" xfId="190" xr:uid="{00000000-0005-0000-0000-0000C0000000}"/>
    <cellStyle name="Text Indent A" xfId="191" xr:uid="{00000000-0005-0000-0000-0000C1000000}"/>
    <cellStyle name="Text Indent B" xfId="192" xr:uid="{00000000-0005-0000-0000-0000C2000000}"/>
    <cellStyle name="Text Indent C" xfId="193" xr:uid="{00000000-0005-0000-0000-0000C3000000}"/>
    <cellStyle name="UploadThisRowValue" xfId="194" xr:uid="{00000000-0005-0000-0000-0000C4000000}"/>
    <cellStyle name="Währung [0]_pldt" xfId="195" xr:uid="{00000000-0005-0000-0000-0000C5000000}"/>
    <cellStyle name="Währung_pldt" xfId="196" xr:uid="{00000000-0005-0000-0000-0000C6000000}"/>
    <cellStyle name="標準_AR aging and Bad Debt reserve 10-13-03" xfId="197" xr:uid="{00000000-0005-0000-0000-0000C7000000}"/>
    <cellStyle name="通貨 [0.00]_Sheet1" xfId="198" xr:uid="{00000000-0005-0000-0000-0000C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79375</xdr:colOff>
      <xdr:row>0</xdr:row>
      <xdr:rowOff>79376</xdr:rowOff>
    </xdr:from>
    <xdr:to>
      <xdr:col>1</xdr:col>
      <xdr:colOff>277812</xdr:colOff>
      <xdr:row>2</xdr:row>
      <xdr:rowOff>79376</xdr:rowOff>
    </xdr:to>
    <xdr:pic>
      <xdr:nvPicPr>
        <xdr:cNvPr id="3" name="Image - Image1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375" y="79376"/>
          <a:ext cx="555625" cy="317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79375</xdr:colOff>
      <xdr:row>0</xdr:row>
      <xdr:rowOff>79376</xdr:rowOff>
    </xdr:from>
    <xdr:to>
      <xdr:col>1</xdr:col>
      <xdr:colOff>201612</xdr:colOff>
      <xdr:row>2</xdr:row>
      <xdr:rowOff>79376</xdr:rowOff>
    </xdr:to>
    <xdr:pic>
      <xdr:nvPicPr>
        <xdr:cNvPr id="35" name="Image - Image1.jpeg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375" y="79376"/>
          <a:ext cx="560387" cy="3238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79375</xdr:colOff>
      <xdr:row>0</xdr:row>
      <xdr:rowOff>79376</xdr:rowOff>
    </xdr:from>
    <xdr:to>
      <xdr:col>1</xdr:col>
      <xdr:colOff>77787</xdr:colOff>
      <xdr:row>2</xdr:row>
      <xdr:rowOff>79376</xdr:rowOff>
    </xdr:to>
    <xdr:pic>
      <xdr:nvPicPr>
        <xdr:cNvPr id="4" name="Image - Image1.jpe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375" y="79376"/>
          <a:ext cx="559329" cy="3175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123825</xdr:rowOff>
    </xdr:from>
    <xdr:to>
      <xdr:col>0</xdr:col>
      <xdr:colOff>180975</xdr:colOff>
      <xdr:row>2</xdr:row>
      <xdr:rowOff>66675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123825"/>
          <a:ext cx="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161925</xdr:colOff>
      <xdr:row>0</xdr:row>
      <xdr:rowOff>133350</xdr:rowOff>
    </xdr:from>
    <xdr:to>
      <xdr:col>0</xdr:col>
      <xdr:colOff>721254</xdr:colOff>
      <xdr:row>2</xdr:row>
      <xdr:rowOff>69850</xdr:rowOff>
    </xdr:to>
    <xdr:pic>
      <xdr:nvPicPr>
        <xdr:cNvPr id="4" name="Image - Image1.jpeg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1925" y="133350"/>
          <a:ext cx="559329" cy="317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76"/>
  <sheetViews>
    <sheetView showGridLines="0" tabSelected="1" zoomScaleNormal="100" workbookViewId="0"/>
  </sheetViews>
  <sheetFormatPr defaultColWidth="11.44140625" defaultRowHeight="13.2"/>
  <cols>
    <col min="1" max="1" width="5.44140625" style="15" customWidth="1"/>
    <col min="2" max="2" width="49.21875" style="15" customWidth="1"/>
    <col min="3" max="3" width="18.21875" customWidth="1"/>
    <col min="4" max="4" width="1.5546875" style="3" customWidth="1"/>
    <col min="5" max="5" width="18.21875" customWidth="1"/>
    <col min="6" max="6" width="1.5546875" style="9" customWidth="1"/>
    <col min="7" max="7" width="18.21875" customWidth="1"/>
    <col min="8" max="8" width="1.5546875" style="3" customWidth="1"/>
    <col min="9" max="9" width="18.21875" customWidth="1"/>
    <col min="10" max="10" width="1.5546875" style="3" customWidth="1"/>
    <col min="11" max="11" width="18.21875" customWidth="1"/>
    <col min="12" max="12" width="1.5546875" style="3" customWidth="1"/>
    <col min="13" max="13" width="18.21875" customWidth="1"/>
    <col min="14" max="14" width="1.5546875" style="3" customWidth="1"/>
    <col min="15" max="15" width="18.21875" customWidth="1"/>
    <col min="16" max="16" width="1.5546875" style="3" customWidth="1"/>
    <col min="17" max="17" width="18.21875" customWidth="1"/>
    <col min="18" max="18" width="1.5546875" style="3" customWidth="1"/>
    <col min="19" max="19" width="18.21875" customWidth="1"/>
    <col min="20" max="20" width="1.5546875" style="3" customWidth="1"/>
    <col min="21" max="22" width="18.21875" customWidth="1"/>
    <col min="23" max="23" width="1.5546875" style="3" customWidth="1"/>
    <col min="24" max="25" width="18.21875" customWidth="1"/>
    <col min="26" max="35" width="11.44140625" style="3" customWidth="1"/>
  </cols>
  <sheetData>
    <row r="1" spans="1:35">
      <c r="A1" s="58" t="s">
        <v>54</v>
      </c>
      <c r="B1" s="58"/>
      <c r="C1" s="58"/>
      <c r="D1" s="109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109"/>
      <c r="U1" s="58"/>
      <c r="W1"/>
      <c r="Z1"/>
      <c r="AA1"/>
      <c r="AB1"/>
      <c r="AC1"/>
      <c r="AD1"/>
      <c r="AE1"/>
      <c r="AF1"/>
      <c r="AG1"/>
      <c r="AH1"/>
      <c r="AI1"/>
    </row>
    <row r="2" spans="1:35">
      <c r="A2" s="58" t="s">
        <v>51</v>
      </c>
      <c r="B2" s="58"/>
      <c r="C2" s="58"/>
      <c r="D2" s="109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109"/>
      <c r="U2" s="58"/>
      <c r="W2"/>
      <c r="Z2"/>
      <c r="AA2"/>
      <c r="AB2"/>
      <c r="AC2"/>
      <c r="AD2"/>
      <c r="AE2"/>
      <c r="AF2"/>
      <c r="AG2"/>
      <c r="AH2"/>
      <c r="AI2"/>
    </row>
    <row r="3" spans="1:35">
      <c r="A3" s="58" t="s">
        <v>105</v>
      </c>
      <c r="B3" s="58"/>
      <c r="C3" s="58"/>
      <c r="D3" s="109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109"/>
      <c r="U3" s="58"/>
      <c r="W3"/>
      <c r="Z3"/>
      <c r="AA3"/>
      <c r="AB3"/>
      <c r="AC3"/>
      <c r="AD3"/>
      <c r="AE3"/>
      <c r="AF3"/>
      <c r="AG3"/>
      <c r="AH3"/>
      <c r="AI3"/>
    </row>
    <row r="4" spans="1:35">
      <c r="A4" s="87" t="s">
        <v>62</v>
      </c>
      <c r="B4" s="87"/>
      <c r="C4" s="87"/>
      <c r="D4" s="109"/>
      <c r="E4" s="87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87"/>
      <c r="T4" s="109"/>
      <c r="U4" s="87"/>
      <c r="W4"/>
      <c r="Z4"/>
      <c r="AA4"/>
      <c r="AB4"/>
      <c r="AC4"/>
      <c r="AD4"/>
      <c r="AE4"/>
      <c r="AF4"/>
      <c r="AG4"/>
      <c r="AH4"/>
      <c r="AI4"/>
    </row>
    <row r="5" spans="1:35">
      <c r="A5" s="13"/>
      <c r="B5" s="13"/>
      <c r="C5" s="10"/>
      <c r="E5" s="10"/>
      <c r="G5" s="10"/>
      <c r="I5" s="10"/>
      <c r="K5" s="259"/>
      <c r="L5" s="9"/>
      <c r="M5" s="259"/>
      <c r="N5" s="9"/>
      <c r="O5" s="259"/>
      <c r="P5" s="9"/>
      <c r="Q5" s="259"/>
      <c r="S5" s="15"/>
      <c r="U5" s="15"/>
      <c r="V5" s="3"/>
      <c r="Z5"/>
      <c r="AA5"/>
      <c r="AB5"/>
      <c r="AC5"/>
      <c r="AD5"/>
      <c r="AE5"/>
      <c r="AF5"/>
      <c r="AG5"/>
      <c r="AH5"/>
      <c r="AI5"/>
    </row>
    <row r="6" spans="1:35">
      <c r="A6" s="289"/>
      <c r="B6" s="289"/>
      <c r="C6" s="131" t="s">
        <v>6</v>
      </c>
      <c r="D6" s="174"/>
      <c r="E6" s="132" t="s">
        <v>6</v>
      </c>
      <c r="G6" s="131" t="s">
        <v>6</v>
      </c>
      <c r="H6" s="174"/>
      <c r="I6" s="132" t="s">
        <v>6</v>
      </c>
      <c r="J6" s="9"/>
      <c r="K6" s="131" t="s">
        <v>6</v>
      </c>
      <c r="L6" s="174"/>
      <c r="M6" s="132" t="s">
        <v>6</v>
      </c>
      <c r="N6" s="9"/>
      <c r="O6" s="131" t="s">
        <v>6</v>
      </c>
      <c r="P6" s="174"/>
      <c r="Q6" s="132" t="s">
        <v>6</v>
      </c>
      <c r="R6" s="9"/>
      <c r="S6" s="131" t="s">
        <v>6</v>
      </c>
      <c r="T6" s="174"/>
      <c r="U6" s="132" t="s">
        <v>6</v>
      </c>
      <c r="W6"/>
      <c r="Z6"/>
      <c r="AA6"/>
      <c r="AB6"/>
      <c r="AC6"/>
      <c r="AD6"/>
      <c r="AE6"/>
      <c r="AF6"/>
      <c r="AG6"/>
      <c r="AH6"/>
      <c r="AI6"/>
    </row>
    <row r="7" spans="1:35">
      <c r="A7" s="289"/>
      <c r="B7" s="289"/>
      <c r="C7" s="133" t="s">
        <v>7</v>
      </c>
      <c r="D7" s="175"/>
      <c r="E7" s="134" t="s">
        <v>8</v>
      </c>
      <c r="F7" s="127"/>
      <c r="G7" s="133" t="s">
        <v>7</v>
      </c>
      <c r="H7" s="175"/>
      <c r="I7" s="134" t="s">
        <v>8</v>
      </c>
      <c r="J7" s="127"/>
      <c r="K7" s="133" t="s">
        <v>7</v>
      </c>
      <c r="L7" s="175"/>
      <c r="M7" s="134" t="s">
        <v>8</v>
      </c>
      <c r="N7" s="127"/>
      <c r="O7" s="133" t="s">
        <v>7</v>
      </c>
      <c r="P7" s="175"/>
      <c r="Q7" s="134" t="s">
        <v>8</v>
      </c>
      <c r="R7" s="127"/>
      <c r="S7" s="133" t="s">
        <v>7</v>
      </c>
      <c r="T7" s="175"/>
      <c r="U7" s="134" t="s">
        <v>8</v>
      </c>
      <c r="W7"/>
      <c r="Z7"/>
      <c r="AA7"/>
      <c r="AB7"/>
      <c r="AC7"/>
      <c r="AD7"/>
      <c r="AE7"/>
      <c r="AF7"/>
      <c r="AG7"/>
      <c r="AH7"/>
      <c r="AI7"/>
    </row>
    <row r="8" spans="1:35" ht="20.100000000000001" customHeight="1">
      <c r="A8" s="291"/>
      <c r="B8" s="291"/>
      <c r="C8" s="135" t="s">
        <v>77</v>
      </c>
      <c r="D8" s="175"/>
      <c r="E8" s="136" t="str">
        <f>$C8</f>
        <v>FY 2019</v>
      </c>
      <c r="F8" s="128"/>
      <c r="G8" s="135" t="s">
        <v>77</v>
      </c>
      <c r="H8" s="175"/>
      <c r="I8" s="136" t="str">
        <f>$C8</f>
        <v>FY 2019</v>
      </c>
      <c r="J8" s="128"/>
      <c r="K8" s="135" t="s">
        <v>77</v>
      </c>
      <c r="L8" s="175"/>
      <c r="M8" s="136" t="str">
        <f>$C8</f>
        <v>FY 2019</v>
      </c>
      <c r="N8" s="128"/>
      <c r="O8" s="135" t="s">
        <v>77</v>
      </c>
      <c r="P8" s="175"/>
      <c r="Q8" s="136" t="str">
        <f>$C8</f>
        <v>FY 2019</v>
      </c>
      <c r="R8" s="128"/>
      <c r="S8" s="135" t="str">
        <f>C8</f>
        <v>FY 2019</v>
      </c>
      <c r="T8" s="175"/>
      <c r="U8" s="136" t="str">
        <f>C8</f>
        <v>FY 2019</v>
      </c>
      <c r="W8"/>
      <c r="Z8"/>
      <c r="AA8"/>
      <c r="AB8"/>
      <c r="AC8"/>
      <c r="AD8"/>
      <c r="AE8"/>
      <c r="AF8"/>
      <c r="AG8"/>
      <c r="AH8"/>
      <c r="AI8"/>
    </row>
    <row r="9" spans="1:35">
      <c r="A9" s="289"/>
      <c r="B9" s="289"/>
      <c r="C9" s="137" t="s">
        <v>30</v>
      </c>
      <c r="D9" s="175"/>
      <c r="E9" s="138" t="str">
        <f>C9</f>
        <v>Quarter Ended</v>
      </c>
      <c r="F9" s="128"/>
      <c r="G9" s="137" t="s">
        <v>30</v>
      </c>
      <c r="H9" s="175"/>
      <c r="I9" s="138" t="str">
        <f>G9</f>
        <v>Quarter Ended</v>
      </c>
      <c r="J9" s="128"/>
      <c r="K9" s="137" t="s">
        <v>30</v>
      </c>
      <c r="L9" s="175"/>
      <c r="M9" s="138" t="str">
        <f>K9</f>
        <v>Quarter Ended</v>
      </c>
      <c r="N9" s="128"/>
      <c r="O9" s="137" t="s">
        <v>30</v>
      </c>
      <c r="P9" s="175"/>
      <c r="Q9" s="138" t="str">
        <f>O9</f>
        <v>Quarter Ended</v>
      </c>
      <c r="R9" s="128"/>
      <c r="S9" s="137" t="s">
        <v>112</v>
      </c>
      <c r="T9" s="175"/>
      <c r="U9" s="138" t="str">
        <f>S9</f>
        <v>Year Ended</v>
      </c>
      <c r="W9"/>
      <c r="Z9"/>
      <c r="AA9"/>
      <c r="AB9"/>
      <c r="AC9"/>
      <c r="AD9"/>
      <c r="AE9"/>
      <c r="AF9"/>
      <c r="AG9"/>
      <c r="AH9"/>
      <c r="AI9"/>
    </row>
    <row r="10" spans="1:35" s="3" customFormat="1" ht="26.4">
      <c r="A10" s="290"/>
      <c r="B10" s="290"/>
      <c r="C10" s="139" t="s">
        <v>93</v>
      </c>
      <c r="D10" s="4"/>
      <c r="E10" s="140" t="s">
        <v>93</v>
      </c>
      <c r="F10" s="128"/>
      <c r="G10" s="139" t="s">
        <v>94</v>
      </c>
      <c r="H10" s="4"/>
      <c r="I10" s="140" t="s">
        <v>94</v>
      </c>
      <c r="J10" s="128"/>
      <c r="K10" s="139" t="s">
        <v>108</v>
      </c>
      <c r="L10" s="4"/>
      <c r="M10" s="140" t="s">
        <v>108</v>
      </c>
      <c r="N10" s="128"/>
      <c r="O10" s="139" t="s">
        <v>111</v>
      </c>
      <c r="P10" s="4"/>
      <c r="Q10" s="140" t="s">
        <v>111</v>
      </c>
      <c r="R10" s="128"/>
      <c r="S10" s="139" t="str">
        <f>O10</f>
        <v>July 27, 
2019</v>
      </c>
      <c r="T10" s="4"/>
      <c r="U10" s="140" t="str">
        <f>S10</f>
        <v>July 27, 
2019</v>
      </c>
    </row>
    <row r="11" spans="1:35">
      <c r="A11" s="85" t="s">
        <v>32</v>
      </c>
      <c r="B11" s="79"/>
      <c r="C11" s="141"/>
      <c r="E11" s="142"/>
      <c r="G11" s="141"/>
      <c r="I11" s="142"/>
      <c r="K11" s="141"/>
      <c r="M11" s="142"/>
      <c r="O11" s="141"/>
      <c r="Q11" s="142"/>
      <c r="S11" s="269"/>
      <c r="U11" s="270"/>
      <c r="V11" s="3"/>
      <c r="Z11"/>
      <c r="AA11"/>
      <c r="AB11"/>
      <c r="AC11"/>
      <c r="AD11"/>
      <c r="AE11"/>
      <c r="AF11"/>
      <c r="AG11"/>
      <c r="AH11"/>
      <c r="AI11"/>
    </row>
    <row r="12" spans="1:35">
      <c r="A12" s="79"/>
      <c r="B12" s="79" t="s">
        <v>1</v>
      </c>
      <c r="C12" s="206">
        <v>9890</v>
      </c>
      <c r="E12" s="143">
        <f>C12</f>
        <v>9890</v>
      </c>
      <c r="G12" s="206">
        <v>9273</v>
      </c>
      <c r="I12" s="143">
        <f>G12</f>
        <v>9273</v>
      </c>
      <c r="K12" s="206">
        <v>9722</v>
      </c>
      <c r="M12" s="143">
        <f>K12</f>
        <v>9722</v>
      </c>
      <c r="O12" s="206">
        <v>10120</v>
      </c>
      <c r="Q12" s="143">
        <f>O12</f>
        <v>10120</v>
      </c>
      <c r="S12" s="206">
        <f>C12+G12+K12+O12</f>
        <v>39005</v>
      </c>
      <c r="T12" s="32"/>
      <c r="U12" s="143">
        <f>S12</f>
        <v>39005</v>
      </c>
      <c r="V12" s="3"/>
      <c r="Z12"/>
      <c r="AA12"/>
      <c r="AB12"/>
      <c r="AC12"/>
      <c r="AD12"/>
      <c r="AE12"/>
      <c r="AF12"/>
      <c r="AG12"/>
      <c r="AH12"/>
      <c r="AI12"/>
    </row>
    <row r="13" spans="1:35">
      <c r="A13" s="79"/>
      <c r="B13" s="79" t="s">
        <v>2</v>
      </c>
      <c r="C13" s="207">
        <v>3182</v>
      </c>
      <c r="E13" s="144">
        <f>C13</f>
        <v>3182</v>
      </c>
      <c r="G13" s="207">
        <v>3173</v>
      </c>
      <c r="I13" s="144">
        <f>G13</f>
        <v>3173</v>
      </c>
      <c r="K13" s="207">
        <v>3236</v>
      </c>
      <c r="M13" s="144">
        <f>K13</f>
        <v>3236</v>
      </c>
      <c r="O13" s="207">
        <v>3308</v>
      </c>
      <c r="Q13" s="144">
        <f>O13</f>
        <v>3308</v>
      </c>
      <c r="S13" s="207">
        <f>C13+G13+K13+O13</f>
        <v>12899</v>
      </c>
      <c r="T13" s="32"/>
      <c r="U13" s="144">
        <f>S13</f>
        <v>12899</v>
      </c>
      <c r="V13" s="3"/>
      <c r="Z13"/>
      <c r="AA13"/>
      <c r="AB13"/>
      <c r="AC13"/>
      <c r="AD13"/>
      <c r="AE13"/>
      <c r="AF13"/>
      <c r="AG13"/>
      <c r="AH13"/>
      <c r="AI13"/>
    </row>
    <row r="14" spans="1:35">
      <c r="A14" s="79"/>
      <c r="B14" s="79" t="s">
        <v>33</v>
      </c>
      <c r="C14" s="145">
        <f>SUM(C12:C13)</f>
        <v>13072</v>
      </c>
      <c r="E14" s="146">
        <f>SUM(E12:E13)</f>
        <v>13072</v>
      </c>
      <c r="G14" s="145">
        <f>SUM(G12:G13)</f>
        <v>12446</v>
      </c>
      <c r="I14" s="146">
        <f>SUM(I12:I13)</f>
        <v>12446</v>
      </c>
      <c r="K14" s="145">
        <f>SUM(K12:K13)</f>
        <v>12958</v>
      </c>
      <c r="M14" s="146">
        <f>SUM(M12:M13)</f>
        <v>12958</v>
      </c>
      <c r="O14" s="145">
        <f>SUM(O12:O13)</f>
        <v>13428</v>
      </c>
      <c r="Q14" s="146">
        <f>SUM(Q12:Q13)</f>
        <v>13428</v>
      </c>
      <c r="S14" s="208">
        <f>SUM(S12:S13)</f>
        <v>51904</v>
      </c>
      <c r="T14" s="32"/>
      <c r="U14" s="271">
        <f>SUM(U12:U13)</f>
        <v>51904</v>
      </c>
      <c r="V14" s="3"/>
      <c r="Z14"/>
      <c r="AA14"/>
      <c r="AB14"/>
      <c r="AC14"/>
      <c r="AD14"/>
      <c r="AE14"/>
      <c r="AF14"/>
      <c r="AG14"/>
      <c r="AH14"/>
      <c r="AI14"/>
    </row>
    <row r="15" spans="1:35" ht="6" customHeight="1">
      <c r="A15" s="79"/>
      <c r="B15" s="79"/>
      <c r="C15" s="145"/>
      <c r="E15" s="146"/>
      <c r="G15" s="145"/>
      <c r="I15" s="146"/>
      <c r="K15" s="145"/>
      <c r="M15" s="146"/>
      <c r="O15" s="145"/>
      <c r="Q15" s="146"/>
      <c r="S15" s="208"/>
      <c r="T15" s="32"/>
      <c r="U15" s="271"/>
      <c r="V15" s="3"/>
      <c r="Z15"/>
      <c r="AA15"/>
      <c r="AB15"/>
      <c r="AC15"/>
      <c r="AD15"/>
      <c r="AE15"/>
      <c r="AF15"/>
      <c r="AG15"/>
      <c r="AH15"/>
      <c r="AI15"/>
    </row>
    <row r="16" spans="1:35">
      <c r="A16" s="85" t="s">
        <v>9</v>
      </c>
      <c r="B16" s="79"/>
      <c r="C16" s="145"/>
      <c r="E16" s="146"/>
      <c r="G16" s="145"/>
      <c r="I16" s="146"/>
      <c r="K16" s="145"/>
      <c r="M16" s="146"/>
      <c r="O16" s="145"/>
      <c r="Q16" s="146"/>
      <c r="S16" s="208"/>
      <c r="T16" s="32"/>
      <c r="U16" s="271"/>
      <c r="V16" s="3"/>
      <c r="Z16"/>
      <c r="AA16"/>
      <c r="AB16"/>
      <c r="AC16"/>
      <c r="AD16"/>
      <c r="AE16"/>
      <c r="AF16"/>
      <c r="AG16"/>
      <c r="AH16"/>
      <c r="AI16"/>
    </row>
    <row r="17" spans="1:35">
      <c r="A17" s="79"/>
      <c r="B17" s="79" t="s">
        <v>102</v>
      </c>
      <c r="C17" s="208">
        <v>3799</v>
      </c>
      <c r="E17" s="147">
        <f>C17-'GAAP Recon Note 2'!E18</f>
        <v>3639</v>
      </c>
      <c r="G17" s="208">
        <v>3614</v>
      </c>
      <c r="I17" s="147">
        <v>3445</v>
      </c>
      <c r="K17" s="208">
        <v>3693</v>
      </c>
      <c r="M17" s="228">
        <f>K17-'GAAP Recon Note 2'!E38</f>
        <v>3529</v>
      </c>
      <c r="O17" s="208">
        <v>3757</v>
      </c>
      <c r="Q17" s="228">
        <f>O17-'GAAP Recon Note 2'!E48</f>
        <v>3573</v>
      </c>
      <c r="S17" s="208">
        <f>C17+G17+K17+O17</f>
        <v>14863</v>
      </c>
      <c r="T17" s="32"/>
      <c r="U17" s="271">
        <f>S17-'GAAP Recon Note 2'!E58</f>
        <v>14186</v>
      </c>
      <c r="V17" s="3"/>
      <c r="Z17"/>
      <c r="AA17"/>
      <c r="AB17"/>
      <c r="AC17"/>
      <c r="AD17"/>
      <c r="AE17"/>
      <c r="AF17"/>
      <c r="AG17"/>
      <c r="AH17"/>
      <c r="AI17"/>
    </row>
    <row r="18" spans="1:35">
      <c r="A18" s="79"/>
      <c r="B18" s="79" t="s">
        <v>76</v>
      </c>
      <c r="C18" s="207">
        <v>1127</v>
      </c>
      <c r="E18" s="148">
        <f>C18-'GAAP Recon Note 2'!F18</f>
        <v>1092</v>
      </c>
      <c r="G18" s="207">
        <v>1059</v>
      </c>
      <c r="I18" s="148">
        <v>1026</v>
      </c>
      <c r="K18" s="207">
        <v>1092</v>
      </c>
      <c r="M18" s="229">
        <f>K18-'GAAP Recon Note 2'!F38</f>
        <v>1059</v>
      </c>
      <c r="O18" s="207">
        <v>1097</v>
      </c>
      <c r="Q18" s="229">
        <f>O18-'GAAP Recon Note 2'!F48</f>
        <v>1062</v>
      </c>
      <c r="S18" s="207">
        <f>C18+G18+K18+O18</f>
        <v>4375</v>
      </c>
      <c r="T18" s="32"/>
      <c r="U18" s="144">
        <f>S18-'GAAP Recon Note 2'!F58</f>
        <v>4239</v>
      </c>
      <c r="V18" s="3"/>
      <c r="Z18"/>
      <c r="AA18"/>
      <c r="AB18"/>
      <c r="AC18"/>
      <c r="AD18"/>
      <c r="AE18"/>
      <c r="AF18"/>
      <c r="AG18"/>
      <c r="AH18"/>
      <c r="AI18"/>
    </row>
    <row r="19" spans="1:35">
      <c r="A19" s="79"/>
      <c r="B19" s="79" t="s">
        <v>104</v>
      </c>
      <c r="C19" s="145">
        <f>SUM(C17:C18)</f>
        <v>4926</v>
      </c>
      <c r="E19" s="146">
        <f>SUM(E17:E18)</f>
        <v>4731</v>
      </c>
      <c r="G19" s="145">
        <f>SUM(G17:G18)</f>
        <v>4673</v>
      </c>
      <c r="I19" s="146">
        <f>SUM(I17:I18)</f>
        <v>4471</v>
      </c>
      <c r="K19" s="145">
        <f>SUM(K17:K18)</f>
        <v>4785</v>
      </c>
      <c r="M19" s="230">
        <f>SUM(M17:M18)</f>
        <v>4588</v>
      </c>
      <c r="O19" s="145">
        <f>SUM(O17:O18)</f>
        <v>4854</v>
      </c>
      <c r="Q19" s="230">
        <f>SUM(Q17:Q18)</f>
        <v>4635</v>
      </c>
      <c r="S19" s="208">
        <f>SUM(S17:S18)</f>
        <v>19238</v>
      </c>
      <c r="T19" s="32"/>
      <c r="U19" s="271">
        <f>SUM(U17:U18)</f>
        <v>18425</v>
      </c>
      <c r="V19" s="125"/>
      <c r="Z19"/>
      <c r="AA19"/>
      <c r="AB19"/>
      <c r="AC19"/>
      <c r="AD19"/>
      <c r="AE19"/>
      <c r="AF19"/>
      <c r="AG19"/>
      <c r="AH19"/>
      <c r="AI19"/>
    </row>
    <row r="20" spans="1:35" ht="10.5" customHeight="1">
      <c r="A20" s="79"/>
      <c r="B20" s="79"/>
      <c r="C20" s="145"/>
      <c r="E20" s="146"/>
      <c r="G20" s="145"/>
      <c r="I20" s="146"/>
      <c r="K20" s="145"/>
      <c r="M20" s="230"/>
      <c r="O20" s="145"/>
      <c r="Q20" s="230"/>
      <c r="S20" s="208"/>
      <c r="T20" s="32"/>
      <c r="U20" s="271"/>
      <c r="V20" s="3"/>
      <c r="Z20"/>
      <c r="AA20"/>
      <c r="AB20"/>
      <c r="AC20"/>
      <c r="AD20"/>
      <c r="AE20"/>
      <c r="AF20"/>
      <c r="AG20"/>
      <c r="AH20"/>
      <c r="AI20"/>
    </row>
    <row r="21" spans="1:35">
      <c r="A21" s="85" t="s">
        <v>103</v>
      </c>
      <c r="B21" s="79"/>
      <c r="C21" s="149">
        <f>C14-C19</f>
        <v>8146</v>
      </c>
      <c r="E21" s="150">
        <f>E14-E19</f>
        <v>8341</v>
      </c>
      <c r="G21" s="149">
        <f>G14-G19</f>
        <v>7773</v>
      </c>
      <c r="I21" s="150">
        <f>I14-I19</f>
        <v>7975</v>
      </c>
      <c r="K21" s="149">
        <f>K14-K19</f>
        <v>8173</v>
      </c>
      <c r="M21" s="231">
        <f>M14-M19</f>
        <v>8370</v>
      </c>
      <c r="O21" s="149">
        <f>O14-O19</f>
        <v>8574</v>
      </c>
      <c r="Q21" s="231">
        <f>Q14-Q19</f>
        <v>8793</v>
      </c>
      <c r="S21" s="209">
        <f>C21+G21+K21+O21</f>
        <v>32666</v>
      </c>
      <c r="T21" s="32"/>
      <c r="U21" s="221">
        <f>U14-U19</f>
        <v>33479</v>
      </c>
      <c r="V21" s="3"/>
      <c r="Z21"/>
      <c r="AA21"/>
      <c r="AB21"/>
      <c r="AC21"/>
      <c r="AD21"/>
      <c r="AE21"/>
      <c r="AF21"/>
      <c r="AG21"/>
      <c r="AH21"/>
      <c r="AI21"/>
    </row>
    <row r="22" spans="1:35">
      <c r="A22" s="79"/>
      <c r="B22" s="118" t="s">
        <v>66</v>
      </c>
      <c r="C22" s="151">
        <f>(C12-C17)/C12</f>
        <v>0.61587462082912037</v>
      </c>
      <c r="D22" s="120"/>
      <c r="E22" s="152">
        <f>(E12-E17)/E12</f>
        <v>0.63205257836198181</v>
      </c>
      <c r="G22" s="151">
        <f>(G12-G17)/G12</f>
        <v>0.61026636471476325</v>
      </c>
      <c r="H22" s="120"/>
      <c r="I22" s="152">
        <f>(I12-I17)/I12</f>
        <v>0.62849131888277798</v>
      </c>
      <c r="K22" s="151">
        <f>(K12-K17)/K12</f>
        <v>0.62013988891174654</v>
      </c>
      <c r="L22" s="120"/>
      <c r="M22" s="232">
        <f>(M12-M17)/M12</f>
        <v>0.63700884591647811</v>
      </c>
      <c r="O22" s="151">
        <f>(O12-O17)/O12</f>
        <v>0.62875494071146243</v>
      </c>
      <c r="P22" s="120"/>
      <c r="Q22" s="232">
        <f>(Q12-Q17)/Q12</f>
        <v>0.64693675889328062</v>
      </c>
      <c r="S22" s="151">
        <f>(S12-S17)/S12</f>
        <v>0.61894628893731574</v>
      </c>
      <c r="T22" s="120"/>
      <c r="U22" s="152">
        <f>(U12-U17)/U12</f>
        <v>0.63630303807204203</v>
      </c>
      <c r="V22" s="3"/>
      <c r="Z22"/>
      <c r="AA22"/>
      <c r="AB22"/>
      <c r="AC22"/>
      <c r="AD22"/>
      <c r="AE22"/>
      <c r="AF22"/>
      <c r="AG22"/>
      <c r="AH22"/>
      <c r="AI22"/>
    </row>
    <row r="23" spans="1:35">
      <c r="A23" s="79"/>
      <c r="B23" s="118" t="s">
        <v>67</v>
      </c>
      <c r="C23" s="151">
        <f>(C13-C18)/C13</f>
        <v>0.64582023884349471</v>
      </c>
      <c r="D23" s="120"/>
      <c r="E23" s="152">
        <f>(E13-E18)/E13</f>
        <v>0.65681961030798242</v>
      </c>
      <c r="G23" s="151">
        <f>(G13-G18)/G13</f>
        <v>0.66624645445950204</v>
      </c>
      <c r="H23" s="120"/>
      <c r="I23" s="152">
        <f>(I13-I18)/I13</f>
        <v>0.67664670658682635</v>
      </c>
      <c r="K23" s="151">
        <f>(K13-K18)/K13</f>
        <v>0.66254635352286773</v>
      </c>
      <c r="L23" s="120"/>
      <c r="M23" s="232">
        <f>(M13-M18)/M13</f>
        <v>0.67274412855377008</v>
      </c>
      <c r="O23" s="151">
        <f>(O13-O18)/O13</f>
        <v>0.66837968561064087</v>
      </c>
      <c r="P23" s="120"/>
      <c r="Q23" s="232">
        <f>(Q13-Q18)/Q13</f>
        <v>0.67896009673518742</v>
      </c>
      <c r="S23" s="151">
        <f>(S13-S18)/S13</f>
        <v>0.66082642065276376</v>
      </c>
      <c r="T23" s="120"/>
      <c r="U23" s="152">
        <f>(U13-U18)/U13</f>
        <v>0.671369873633615</v>
      </c>
      <c r="V23" s="3"/>
      <c r="Z23"/>
      <c r="AA23"/>
      <c r="AB23"/>
      <c r="AC23"/>
      <c r="AD23"/>
      <c r="AE23"/>
      <c r="AF23"/>
      <c r="AG23"/>
      <c r="AH23"/>
      <c r="AI23"/>
    </row>
    <row r="24" spans="1:35">
      <c r="A24" s="79"/>
      <c r="B24" s="119" t="s">
        <v>68</v>
      </c>
      <c r="C24" s="151">
        <f>(C14-C19)/C14</f>
        <v>0.62316401468788252</v>
      </c>
      <c r="D24" s="120"/>
      <c r="E24" s="152">
        <f>(E14-E19)/E14</f>
        <v>0.63808139534883723</v>
      </c>
      <c r="G24" s="151">
        <f>(G14-G19)/G14</f>
        <v>0.62453800417804917</v>
      </c>
      <c r="H24" s="120"/>
      <c r="I24" s="152">
        <f>(I14-I19)/I14</f>
        <v>0.64076811827093039</v>
      </c>
      <c r="K24" s="151">
        <f>(K14-K19)/K14</f>
        <v>0.63073005093378609</v>
      </c>
      <c r="L24" s="120"/>
      <c r="M24" s="232">
        <f>(M14-M19)/M14</f>
        <v>0.64593301435406703</v>
      </c>
      <c r="O24" s="151">
        <f>(O14-O19)/O14</f>
        <v>0.63851653261840935</v>
      </c>
      <c r="P24" s="120"/>
      <c r="Q24" s="232">
        <f>(Q14-Q19)/Q14</f>
        <v>0.6548257372654156</v>
      </c>
      <c r="S24" s="151">
        <f>(S14-S19)/S14</f>
        <v>0.62935419235511714</v>
      </c>
      <c r="T24" s="120"/>
      <c r="U24" s="152">
        <f>(U14-U19)/U14</f>
        <v>0.64501772503082611</v>
      </c>
      <c r="V24" s="3"/>
      <c r="Z24"/>
      <c r="AA24"/>
      <c r="AB24"/>
      <c r="AC24"/>
      <c r="AD24"/>
      <c r="AE24"/>
      <c r="AF24"/>
      <c r="AG24"/>
      <c r="AH24"/>
      <c r="AI24"/>
    </row>
    <row r="25" spans="1:35" ht="6.6" customHeight="1">
      <c r="A25" s="79"/>
      <c r="B25" s="81"/>
      <c r="C25" s="151"/>
      <c r="E25" s="152"/>
      <c r="G25" s="151"/>
      <c r="I25" s="152"/>
      <c r="K25" s="151"/>
      <c r="M25" s="152"/>
      <c r="O25" s="151"/>
      <c r="Q25" s="152"/>
      <c r="S25" s="151"/>
      <c r="T25" s="32"/>
      <c r="U25" s="152"/>
      <c r="V25" s="3"/>
      <c r="Z25"/>
      <c r="AA25"/>
      <c r="AB25"/>
      <c r="AC25"/>
      <c r="AD25"/>
      <c r="AE25"/>
      <c r="AF25"/>
      <c r="AG25"/>
      <c r="AH25"/>
      <c r="AI25"/>
    </row>
    <row r="26" spans="1:35">
      <c r="A26" s="85" t="s">
        <v>10</v>
      </c>
      <c r="B26" s="79"/>
      <c r="C26" s="149"/>
      <c r="E26" s="150"/>
      <c r="G26" s="149"/>
      <c r="I26" s="150"/>
      <c r="K26" s="149"/>
      <c r="M26" s="150"/>
      <c r="O26" s="149"/>
      <c r="Q26" s="150"/>
      <c r="S26" s="209"/>
      <c r="T26" s="32"/>
      <c r="U26" s="221"/>
      <c r="V26" s="3"/>
      <c r="Z26"/>
      <c r="AA26"/>
      <c r="AB26"/>
      <c r="AC26"/>
      <c r="AD26"/>
      <c r="AE26"/>
      <c r="AF26"/>
      <c r="AG26"/>
      <c r="AH26"/>
      <c r="AI26"/>
    </row>
    <row r="27" spans="1:35">
      <c r="A27" s="79"/>
      <c r="B27" s="80" t="s">
        <v>55</v>
      </c>
      <c r="C27" s="209">
        <v>1608</v>
      </c>
      <c r="E27" s="153">
        <f>C27-'GAAP Recon Note 2'!H18</f>
        <v>1437</v>
      </c>
      <c r="G27" s="209">
        <v>1557</v>
      </c>
      <c r="I27" s="153">
        <f>G27-'GAAP Recon Note 2'!H28</f>
        <v>1374</v>
      </c>
      <c r="J27" s="9"/>
      <c r="K27" s="209">
        <v>1659</v>
      </c>
      <c r="M27" s="153">
        <f>K27-'GAAP Recon Note 2'!H38</f>
        <v>1468</v>
      </c>
      <c r="N27" s="9"/>
      <c r="O27" s="209">
        <v>1753</v>
      </c>
      <c r="Q27" s="153">
        <f>O27-'GAAP Recon Note 2'!H48</f>
        <v>1557</v>
      </c>
      <c r="R27" s="9"/>
      <c r="S27" s="208">
        <f>C27+G27+K27+O27</f>
        <v>6577</v>
      </c>
      <c r="T27" s="32"/>
      <c r="U27" s="221">
        <f>S27-'GAAP Recon Note 2'!H58</f>
        <v>5836</v>
      </c>
      <c r="V27" s="3"/>
      <c r="Z27"/>
      <c r="AA27"/>
      <c r="AB27"/>
      <c r="AC27"/>
      <c r="AD27"/>
      <c r="AE27"/>
      <c r="AF27"/>
      <c r="AG27"/>
      <c r="AH27"/>
      <c r="AI27"/>
    </row>
    <row r="28" spans="1:35">
      <c r="A28" s="79"/>
      <c r="B28" s="80" t="s">
        <v>57</v>
      </c>
      <c r="C28" s="209">
        <v>2410</v>
      </c>
      <c r="E28" s="153">
        <f>C28-'GAAP Recon Note 2'!I18</f>
        <v>2266.6999999999998</v>
      </c>
      <c r="G28" s="209">
        <v>2271</v>
      </c>
      <c r="I28" s="153">
        <f>G28-'GAAP Recon Note 2'!I28</f>
        <v>2138</v>
      </c>
      <c r="J28" s="9"/>
      <c r="K28" s="209">
        <v>2403</v>
      </c>
      <c r="M28" s="153">
        <f>K28-'GAAP Recon Note 2'!I38</f>
        <v>2270</v>
      </c>
      <c r="N28" s="9"/>
      <c r="O28" s="209">
        <v>2487</v>
      </c>
      <c r="Q28" s="153">
        <f>O28-'GAAP Recon Note 2'!I48</f>
        <v>2349</v>
      </c>
      <c r="R28" s="9"/>
      <c r="S28" s="209">
        <f>C28+G28+K28+O28</f>
        <v>9571</v>
      </c>
      <c r="T28" s="32"/>
      <c r="U28" s="221">
        <f>S28-'GAAP Recon Note 2'!I58</f>
        <v>9023.7000000000007</v>
      </c>
      <c r="V28" s="3"/>
      <c r="Z28"/>
      <c r="AA28"/>
      <c r="AB28"/>
      <c r="AC28"/>
      <c r="AD28"/>
      <c r="AE28"/>
      <c r="AF28"/>
      <c r="AG28"/>
      <c r="AH28"/>
      <c r="AI28"/>
    </row>
    <row r="29" spans="1:35">
      <c r="A29" s="79"/>
      <c r="B29" s="80" t="s">
        <v>91</v>
      </c>
      <c r="C29" s="209">
        <v>211</v>
      </c>
      <c r="E29" s="153">
        <f>C29-'GAAP Recon Note 2'!J18</f>
        <v>470</v>
      </c>
      <c r="G29" s="209">
        <v>509</v>
      </c>
      <c r="I29" s="153">
        <f>G29-'GAAP Recon Note 2'!J28</f>
        <v>463</v>
      </c>
      <c r="J29" s="9"/>
      <c r="K29" s="209">
        <v>541</v>
      </c>
      <c r="M29" s="153">
        <f>K29-'GAAP Recon Note 2'!J38</f>
        <v>466</v>
      </c>
      <c r="N29" s="9"/>
      <c r="O29" s="209">
        <v>566</v>
      </c>
      <c r="Q29" s="153">
        <f>O29-'GAAP Recon Note 2'!J48</f>
        <v>504</v>
      </c>
      <c r="R29" s="9"/>
      <c r="S29" s="209">
        <f>C29+G29+K29+O29</f>
        <v>1827</v>
      </c>
      <c r="T29" s="32"/>
      <c r="U29" s="221">
        <f>S29-'GAAP Recon Note 2'!J58</f>
        <v>1903</v>
      </c>
      <c r="V29" s="3"/>
      <c r="Z29"/>
      <c r="AA29"/>
      <c r="AB29"/>
      <c r="AC29"/>
      <c r="AD29"/>
      <c r="AE29"/>
      <c r="AF29"/>
      <c r="AG29"/>
      <c r="AH29"/>
      <c r="AI29"/>
    </row>
    <row r="30" spans="1:35">
      <c r="A30" s="79"/>
      <c r="B30" s="82" t="s">
        <v>15</v>
      </c>
      <c r="C30" s="209">
        <v>34</v>
      </c>
      <c r="E30" s="147">
        <f>C30-'GAAP Recon Note 2'!K18</f>
        <v>0</v>
      </c>
      <c r="G30" s="209">
        <v>39</v>
      </c>
      <c r="I30" s="147">
        <f>G30-'GAAP Recon Note 2'!K28</f>
        <v>0</v>
      </c>
      <c r="J30" s="9"/>
      <c r="K30" s="209">
        <v>39</v>
      </c>
      <c r="M30" s="147">
        <f>K30-'GAAP Recon Note 2'!K38</f>
        <v>0</v>
      </c>
      <c r="N30" s="9"/>
      <c r="O30" s="209">
        <v>38</v>
      </c>
      <c r="Q30" s="147">
        <f>O30-'GAAP Recon Note 2'!K48</f>
        <v>0</v>
      </c>
      <c r="R30" s="9"/>
      <c r="S30" s="209">
        <f>C30+G30+K30+O30</f>
        <v>150</v>
      </c>
      <c r="T30" s="32"/>
      <c r="U30" s="271">
        <f>S30-'GAAP Recon Note 2'!K58</f>
        <v>0</v>
      </c>
      <c r="V30" s="3"/>
      <c r="Z30"/>
      <c r="AA30"/>
      <c r="AB30"/>
      <c r="AC30"/>
      <c r="AD30"/>
      <c r="AE30"/>
      <c r="AF30"/>
      <c r="AG30"/>
      <c r="AH30"/>
      <c r="AI30"/>
    </row>
    <row r="31" spans="1:35">
      <c r="A31" s="79"/>
      <c r="B31" s="82" t="s">
        <v>56</v>
      </c>
      <c r="C31" s="210">
        <v>78</v>
      </c>
      <c r="E31" s="148">
        <f>C31-'GAAP Recon Note 2'!L18</f>
        <v>0</v>
      </c>
      <c r="G31" s="210">
        <v>186</v>
      </c>
      <c r="I31" s="148">
        <f>G31-'GAAP Recon Note 2'!L28</f>
        <v>0</v>
      </c>
      <c r="J31" s="9"/>
      <c r="K31" s="210">
        <v>18</v>
      </c>
      <c r="M31" s="148">
        <f>K31-'GAAP Recon Note 2'!L38</f>
        <v>0</v>
      </c>
      <c r="N31" s="9"/>
      <c r="O31" s="210">
        <v>40</v>
      </c>
      <c r="Q31" s="148">
        <f>O31-'GAAP Recon Note 2'!L48</f>
        <v>0</v>
      </c>
      <c r="R31" s="9"/>
      <c r="S31" s="210">
        <f>C31+G31+K31+O31</f>
        <v>322</v>
      </c>
      <c r="T31" s="32"/>
      <c r="U31" s="144">
        <f>S31-'GAAP Recon Note 2'!L58</f>
        <v>0</v>
      </c>
      <c r="V31" s="3"/>
      <c r="Z31"/>
      <c r="AA31"/>
      <c r="AB31"/>
      <c r="AC31"/>
      <c r="AD31"/>
      <c r="AE31"/>
      <c r="AF31"/>
      <c r="AG31"/>
      <c r="AH31"/>
      <c r="AI31"/>
    </row>
    <row r="32" spans="1:35">
      <c r="A32" s="79"/>
      <c r="B32" s="117" t="s">
        <v>110</v>
      </c>
      <c r="C32" s="149">
        <f>SUM(C27:C31)</f>
        <v>4341</v>
      </c>
      <c r="E32" s="150">
        <f>SUM(E27:E31)</f>
        <v>4173.7</v>
      </c>
      <c r="G32" s="149">
        <f>SUM(G27:G31)</f>
        <v>4562</v>
      </c>
      <c r="I32" s="150">
        <f>SUM(I27:I31)</f>
        <v>3975</v>
      </c>
      <c r="J32" s="9"/>
      <c r="K32" s="149">
        <f>SUM(K27:K31)</f>
        <v>4660</v>
      </c>
      <c r="M32" s="150">
        <f>SUM(M27:M31)</f>
        <v>4204</v>
      </c>
      <c r="N32" s="9"/>
      <c r="O32" s="149">
        <f>SUM(O27:O31)</f>
        <v>4884</v>
      </c>
      <c r="Q32" s="150">
        <f>SUM(Q27:Q31)</f>
        <v>4410</v>
      </c>
      <c r="R32" s="9"/>
      <c r="S32" s="209">
        <f>SUM(S27:S31)</f>
        <v>18447</v>
      </c>
      <c r="T32" s="32"/>
      <c r="U32" s="221">
        <f>SUM(U27:U31)</f>
        <v>16762.7</v>
      </c>
      <c r="V32" s="3"/>
      <c r="Z32"/>
      <c r="AA32"/>
      <c r="AB32"/>
      <c r="AC32"/>
      <c r="AD32"/>
      <c r="AE32"/>
      <c r="AF32"/>
      <c r="AG32"/>
      <c r="AH32"/>
      <c r="AI32"/>
    </row>
    <row r="33" spans="1:35">
      <c r="A33" s="79"/>
      <c r="B33" s="118" t="s">
        <v>69</v>
      </c>
      <c r="C33" s="151">
        <f>C32/C14</f>
        <v>0.33208384332925339</v>
      </c>
      <c r="D33" s="120"/>
      <c r="E33" s="152">
        <f>E32/E14</f>
        <v>0.31928549571603426</v>
      </c>
      <c r="G33" s="151">
        <f>G32/G14</f>
        <v>0.36654346778081309</v>
      </c>
      <c r="H33" s="120"/>
      <c r="I33" s="152">
        <f>I32/I14</f>
        <v>0.31937972039209384</v>
      </c>
      <c r="J33" s="9"/>
      <c r="K33" s="151">
        <f>K32/K14</f>
        <v>0.35962339867263465</v>
      </c>
      <c r="L33" s="120"/>
      <c r="M33" s="152">
        <f>M32/M14</f>
        <v>0.32443278283685756</v>
      </c>
      <c r="N33" s="9"/>
      <c r="O33" s="151">
        <f>O32/O14</f>
        <v>0.36371760500446826</v>
      </c>
      <c r="P33" s="120"/>
      <c r="Q33" s="152">
        <f>Q32/Q14</f>
        <v>0.32841823056300268</v>
      </c>
      <c r="R33" s="9"/>
      <c r="S33" s="151">
        <f>S32/S14</f>
        <v>0.35540613440197288</v>
      </c>
      <c r="T33" s="120"/>
      <c r="U33" s="152">
        <f>U32/U14</f>
        <v>0.32295584155363749</v>
      </c>
      <c r="V33" s="3"/>
      <c r="Z33"/>
      <c r="AA33"/>
      <c r="AB33"/>
      <c r="AC33"/>
      <c r="AD33"/>
      <c r="AE33"/>
      <c r="AF33"/>
      <c r="AG33"/>
      <c r="AH33"/>
      <c r="AI33"/>
    </row>
    <row r="34" spans="1:35" ht="15.6" customHeight="1">
      <c r="A34" s="79"/>
      <c r="B34" s="79"/>
      <c r="C34" s="145"/>
      <c r="E34" s="150"/>
      <c r="G34" s="145"/>
      <c r="I34" s="150"/>
      <c r="J34" s="9"/>
      <c r="K34" s="145"/>
      <c r="M34" s="150"/>
      <c r="N34" s="9"/>
      <c r="O34" s="145"/>
      <c r="Q34" s="150"/>
      <c r="R34" s="9"/>
      <c r="S34" s="208"/>
      <c r="T34" s="32"/>
      <c r="U34" s="221"/>
      <c r="V34" s="3"/>
      <c r="Z34"/>
      <c r="AA34"/>
      <c r="AB34"/>
      <c r="AC34"/>
      <c r="AD34"/>
      <c r="AE34"/>
      <c r="AF34"/>
      <c r="AG34"/>
      <c r="AH34"/>
      <c r="AI34"/>
    </row>
    <row r="35" spans="1:35">
      <c r="A35" s="130" t="s">
        <v>87</v>
      </c>
      <c r="B35" s="79"/>
      <c r="C35" s="149">
        <f>C21-C32</f>
        <v>3805</v>
      </c>
      <c r="E35" s="150">
        <f>E21-E32</f>
        <v>4167.3</v>
      </c>
      <c r="G35" s="149">
        <f>G21-G32</f>
        <v>3211</v>
      </c>
      <c r="I35" s="150">
        <f>I21-I32</f>
        <v>4000</v>
      </c>
      <c r="J35" s="9"/>
      <c r="K35" s="149">
        <f>K21-K32</f>
        <v>3513</v>
      </c>
      <c r="M35" s="150">
        <f>M21-M32</f>
        <v>4166</v>
      </c>
      <c r="N35" s="9"/>
      <c r="O35" s="149">
        <f>O21-O32</f>
        <v>3690</v>
      </c>
      <c r="Q35" s="150">
        <f>Q21-Q32</f>
        <v>4383</v>
      </c>
      <c r="R35" s="9"/>
      <c r="S35" s="209">
        <f>S21-S32</f>
        <v>14219</v>
      </c>
      <c r="T35" s="32"/>
      <c r="U35" s="221">
        <f>U21-U32</f>
        <v>16716.3</v>
      </c>
      <c r="V35" s="3"/>
      <c r="Z35"/>
      <c r="AA35"/>
      <c r="AB35"/>
      <c r="AC35"/>
      <c r="AD35"/>
      <c r="AE35"/>
      <c r="AF35"/>
      <c r="AG35"/>
      <c r="AH35"/>
      <c r="AI35"/>
    </row>
    <row r="36" spans="1:35">
      <c r="A36" s="102"/>
      <c r="B36" s="118" t="s">
        <v>70</v>
      </c>
      <c r="C36" s="151">
        <f>C35/C14</f>
        <v>0.29108017135862913</v>
      </c>
      <c r="D36" s="120"/>
      <c r="E36" s="152">
        <f>E35/E14</f>
        <v>0.31879589963280297</v>
      </c>
      <c r="G36" s="151">
        <f>G35/G14</f>
        <v>0.25799453639723607</v>
      </c>
      <c r="H36" s="120"/>
      <c r="I36" s="152">
        <f>I35/I14</f>
        <v>0.32138839787883655</v>
      </c>
      <c r="J36" s="9"/>
      <c r="K36" s="151">
        <f>K35/K14</f>
        <v>0.27110665226115144</v>
      </c>
      <c r="L36" s="120"/>
      <c r="M36" s="152">
        <f>M35/M14</f>
        <v>0.32150023151720947</v>
      </c>
      <c r="N36" s="9"/>
      <c r="O36" s="151">
        <f>O35/O14</f>
        <v>0.27479892761394104</v>
      </c>
      <c r="P36" s="120"/>
      <c r="Q36" s="152">
        <f>Q35/Q14</f>
        <v>0.32640750670241286</v>
      </c>
      <c r="R36" s="9"/>
      <c r="S36" s="151">
        <f>S35/S14</f>
        <v>0.27394805795314425</v>
      </c>
      <c r="T36" s="120"/>
      <c r="U36" s="152">
        <f>U35/U14</f>
        <v>0.32206188347718862</v>
      </c>
      <c r="V36" s="3"/>
      <c r="Z36"/>
      <c r="AA36"/>
      <c r="AB36"/>
      <c r="AC36"/>
      <c r="AD36"/>
      <c r="AE36"/>
      <c r="AF36"/>
      <c r="AG36"/>
      <c r="AH36"/>
      <c r="AI36"/>
    </row>
    <row r="37" spans="1:35" ht="6" customHeight="1">
      <c r="A37" s="79"/>
      <c r="B37" s="79"/>
      <c r="C37" s="149"/>
      <c r="E37" s="150"/>
      <c r="G37" s="149"/>
      <c r="I37" s="150"/>
      <c r="J37" s="9"/>
      <c r="K37" s="149"/>
      <c r="M37" s="150"/>
      <c r="N37" s="9"/>
      <c r="O37" s="149"/>
      <c r="Q37" s="150"/>
      <c r="R37" s="9"/>
      <c r="S37" s="209"/>
      <c r="T37" s="32"/>
      <c r="U37" s="221"/>
      <c r="V37" s="3"/>
      <c r="Z37"/>
      <c r="AA37"/>
      <c r="AB37"/>
      <c r="AC37"/>
      <c r="AD37"/>
      <c r="AE37"/>
      <c r="AF37"/>
      <c r="AG37"/>
      <c r="AH37"/>
      <c r="AI37"/>
    </row>
    <row r="38" spans="1:35">
      <c r="A38" s="80" t="s">
        <v>16</v>
      </c>
      <c r="B38" s="79"/>
      <c r="C38" s="209">
        <v>344</v>
      </c>
      <c r="E38" s="150">
        <f>C38</f>
        <v>344</v>
      </c>
      <c r="G38" s="209">
        <v>328</v>
      </c>
      <c r="I38" s="221">
        <f>G38</f>
        <v>328</v>
      </c>
      <c r="J38" s="9"/>
      <c r="K38" s="209">
        <v>331</v>
      </c>
      <c r="M38" s="150">
        <f>K38</f>
        <v>331</v>
      </c>
      <c r="N38" s="9"/>
      <c r="O38" s="285">
        <v>305</v>
      </c>
      <c r="Q38" s="150">
        <f>O38</f>
        <v>305</v>
      </c>
      <c r="R38" s="9"/>
      <c r="S38" s="209">
        <f>C38+G38+K38+O38</f>
        <v>1308</v>
      </c>
      <c r="T38" s="32"/>
      <c r="U38" s="221">
        <f>S38</f>
        <v>1308</v>
      </c>
      <c r="V38" s="3"/>
      <c r="Z38"/>
      <c r="AA38"/>
      <c r="AB38"/>
      <c r="AC38"/>
      <c r="AD38"/>
      <c r="AE38"/>
      <c r="AF38"/>
      <c r="AG38"/>
      <c r="AH38"/>
      <c r="AI38"/>
    </row>
    <row r="39" spans="1:35">
      <c r="A39" s="80" t="s">
        <v>17</v>
      </c>
      <c r="B39" s="79"/>
      <c r="C39" s="209">
        <v>-221</v>
      </c>
      <c r="E39" s="150">
        <f>C39</f>
        <v>-221</v>
      </c>
      <c r="G39" s="209">
        <v>-223</v>
      </c>
      <c r="I39" s="221">
        <f>G39</f>
        <v>-223</v>
      </c>
      <c r="J39" s="9"/>
      <c r="K39" s="209">
        <v>-211</v>
      </c>
      <c r="M39" s="150">
        <f>K39</f>
        <v>-211</v>
      </c>
      <c r="N39" s="9"/>
      <c r="O39" s="285">
        <v>-204</v>
      </c>
      <c r="Q39" s="150">
        <f>O39</f>
        <v>-204</v>
      </c>
      <c r="R39" s="9"/>
      <c r="S39" s="209">
        <f>C39+G39+K39+O39</f>
        <v>-859</v>
      </c>
      <c r="T39" s="32"/>
      <c r="U39" s="221">
        <f>S39</f>
        <v>-859</v>
      </c>
      <c r="V39" s="3"/>
      <c r="Z39"/>
      <c r="AA39"/>
      <c r="AB39"/>
      <c r="AC39"/>
      <c r="AD39"/>
      <c r="AE39"/>
      <c r="AF39"/>
      <c r="AG39"/>
      <c r="AH39"/>
      <c r="AI39"/>
    </row>
    <row r="40" spans="1:35">
      <c r="A40" s="79" t="s">
        <v>88</v>
      </c>
      <c r="B40" s="79"/>
      <c r="C40" s="210">
        <v>-19</v>
      </c>
      <c r="E40" s="211">
        <v>-28</v>
      </c>
      <c r="G40" s="219">
        <v>27</v>
      </c>
      <c r="I40" s="220">
        <v>-37</v>
      </c>
      <c r="J40" s="9"/>
      <c r="K40" s="210">
        <v>-18</v>
      </c>
      <c r="M40" s="211">
        <v>-22</v>
      </c>
      <c r="N40" s="9"/>
      <c r="O40" s="210">
        <v>-87</v>
      </c>
      <c r="Q40" s="211">
        <v>-67</v>
      </c>
      <c r="R40" s="9"/>
      <c r="S40" s="210">
        <f>C40+G40+K40+O40</f>
        <v>-97</v>
      </c>
      <c r="T40" s="32"/>
      <c r="U40" s="211">
        <f>Q40+M40+I40+E40</f>
        <v>-154</v>
      </c>
      <c r="V40" s="3"/>
      <c r="Z40"/>
      <c r="AA40"/>
      <c r="AB40"/>
      <c r="AC40"/>
      <c r="AD40"/>
      <c r="AE40"/>
      <c r="AF40"/>
      <c r="AG40"/>
      <c r="AH40"/>
      <c r="AI40"/>
    </row>
    <row r="41" spans="1:35">
      <c r="A41" s="79"/>
      <c r="B41" s="79" t="s">
        <v>39</v>
      </c>
      <c r="C41" s="149">
        <f>SUM(C38:C40)</f>
        <v>104</v>
      </c>
      <c r="E41" s="150">
        <f>SUM(E38:E40)</f>
        <v>95</v>
      </c>
      <c r="G41" s="149">
        <f>SUM(G38:G40)</f>
        <v>132</v>
      </c>
      <c r="I41" s="150">
        <f>SUM(I38:I40)</f>
        <v>68</v>
      </c>
      <c r="J41" s="9"/>
      <c r="K41" s="149">
        <f>SUM(K38:K40)</f>
        <v>102</v>
      </c>
      <c r="M41" s="153">
        <f>SUM(M38:M40)</f>
        <v>98</v>
      </c>
      <c r="N41" s="9"/>
      <c r="O41" s="149">
        <f>SUM(O38:O40)</f>
        <v>14</v>
      </c>
      <c r="Q41" s="153">
        <f>SUM(Q38:Q40)</f>
        <v>34</v>
      </c>
      <c r="R41" s="9"/>
      <c r="S41" s="209">
        <f>SUM(S38:S40)</f>
        <v>352</v>
      </c>
      <c r="T41" s="32"/>
      <c r="U41" s="221">
        <f>SUM(U38:U40)</f>
        <v>295</v>
      </c>
      <c r="V41" s="3"/>
      <c r="Z41"/>
      <c r="AA41"/>
      <c r="AB41"/>
      <c r="AC41"/>
      <c r="AD41"/>
      <c r="AE41"/>
      <c r="AF41"/>
      <c r="AG41"/>
      <c r="AH41"/>
      <c r="AI41"/>
    </row>
    <row r="42" spans="1:35" ht="10.5" customHeight="1">
      <c r="A42" s="79"/>
      <c r="B42" s="79"/>
      <c r="C42" s="145"/>
      <c r="E42" s="146"/>
      <c r="G42" s="145"/>
      <c r="I42" s="146"/>
      <c r="J42" s="9"/>
      <c r="K42" s="145"/>
      <c r="M42" s="146"/>
      <c r="N42" s="9"/>
      <c r="O42" s="145"/>
      <c r="Q42" s="146"/>
      <c r="R42" s="9"/>
      <c r="S42" s="208"/>
      <c r="T42" s="32"/>
      <c r="U42" s="271"/>
      <c r="V42" s="3"/>
      <c r="Z42"/>
      <c r="AA42"/>
      <c r="AB42"/>
      <c r="AC42"/>
      <c r="AD42"/>
      <c r="AE42"/>
      <c r="AF42"/>
      <c r="AG42"/>
      <c r="AH42"/>
      <c r="AI42"/>
    </row>
    <row r="43" spans="1:35" ht="26.55" customHeight="1">
      <c r="A43" s="288" t="s">
        <v>89</v>
      </c>
      <c r="B43" s="288"/>
      <c r="C43" s="154">
        <f>C35+C41</f>
        <v>3909</v>
      </c>
      <c r="E43" s="150">
        <f>E35+E41</f>
        <v>4262.3</v>
      </c>
      <c r="G43" s="154">
        <f>G35+G41</f>
        <v>3343</v>
      </c>
      <c r="I43" s="150">
        <f>I35+I41</f>
        <v>4068</v>
      </c>
      <c r="J43" s="9"/>
      <c r="K43" s="154">
        <f>K35+K41</f>
        <v>3615</v>
      </c>
      <c r="M43" s="150">
        <f>M35+M41</f>
        <v>4264</v>
      </c>
      <c r="N43" s="9"/>
      <c r="O43" s="154">
        <f>O35+O41</f>
        <v>3704</v>
      </c>
      <c r="Q43" s="150">
        <f>Q35+Q41</f>
        <v>4417</v>
      </c>
      <c r="R43" s="9"/>
      <c r="S43" s="209">
        <f>S35+S41</f>
        <v>14571</v>
      </c>
      <c r="T43" s="32"/>
      <c r="U43" s="221">
        <f>U35+U41</f>
        <v>17011.3</v>
      </c>
      <c r="V43" s="3"/>
      <c r="Z43"/>
      <c r="AA43"/>
      <c r="AB43"/>
      <c r="AC43"/>
      <c r="AD43"/>
      <c r="AE43"/>
      <c r="AF43"/>
      <c r="AG43"/>
      <c r="AH43"/>
      <c r="AI43"/>
    </row>
    <row r="44" spans="1:35" ht="10.5" customHeight="1">
      <c r="A44" s="79"/>
      <c r="B44" s="79"/>
      <c r="C44" s="155"/>
      <c r="E44" s="146"/>
      <c r="G44" s="155"/>
      <c r="I44" s="146"/>
      <c r="J44" s="9"/>
      <c r="K44" s="155"/>
      <c r="M44" s="146"/>
      <c r="N44" s="9"/>
      <c r="O44" s="155"/>
      <c r="Q44" s="146"/>
      <c r="R44" s="9"/>
      <c r="S44" s="208"/>
      <c r="T44" s="32"/>
      <c r="U44" s="271"/>
      <c r="V44" s="3"/>
      <c r="Z44"/>
      <c r="AA44"/>
      <c r="AB44"/>
      <c r="AC44"/>
      <c r="AD44"/>
      <c r="AE44"/>
      <c r="AF44"/>
      <c r="AG44"/>
      <c r="AH44"/>
      <c r="AI44"/>
    </row>
    <row r="45" spans="1:35">
      <c r="A45" s="83" t="s">
        <v>90</v>
      </c>
      <c r="B45" s="79"/>
      <c r="C45" s="210">
        <v>360</v>
      </c>
      <c r="D45" s="32"/>
      <c r="E45" s="211">
        <v>810</v>
      </c>
      <c r="G45" s="210">
        <v>521</v>
      </c>
      <c r="H45" s="32"/>
      <c r="I45" s="211">
        <v>773</v>
      </c>
      <c r="J45" s="9"/>
      <c r="K45" s="210">
        <v>571</v>
      </c>
      <c r="M45" s="211">
        <v>810</v>
      </c>
      <c r="N45" s="9"/>
      <c r="O45" s="210">
        <v>1498</v>
      </c>
      <c r="Q45" s="211">
        <v>831</v>
      </c>
      <c r="R45" s="9"/>
      <c r="S45" s="210">
        <f>C45+G45+K45+O45</f>
        <v>2950</v>
      </c>
      <c r="T45" s="32"/>
      <c r="U45" s="211">
        <f>E45+I45+M45+Q45</f>
        <v>3224</v>
      </c>
      <c r="V45" s="3"/>
      <c r="Z45"/>
      <c r="AA45"/>
      <c r="AB45"/>
      <c r="AC45"/>
      <c r="AD45"/>
      <c r="AE45"/>
      <c r="AF45"/>
      <c r="AG45"/>
      <c r="AH45"/>
      <c r="AI45"/>
    </row>
    <row r="46" spans="1:35" ht="10.5" customHeight="1">
      <c r="A46" s="79"/>
      <c r="B46" s="79"/>
      <c r="C46" s="156"/>
      <c r="E46" s="142"/>
      <c r="G46" s="156"/>
      <c r="I46" s="142"/>
      <c r="J46" s="9"/>
      <c r="K46" s="156"/>
      <c r="M46" s="142"/>
      <c r="N46" s="9"/>
      <c r="O46" s="156"/>
      <c r="Q46" s="142"/>
      <c r="R46" s="9"/>
      <c r="S46" s="269"/>
      <c r="T46" s="32"/>
      <c r="U46" s="270"/>
      <c r="V46" s="3"/>
      <c r="Z46"/>
      <c r="AA46"/>
      <c r="AB46"/>
      <c r="AC46"/>
      <c r="AD46"/>
      <c r="AE46"/>
      <c r="AF46"/>
      <c r="AG46"/>
      <c r="AH46"/>
      <c r="AI46"/>
    </row>
    <row r="47" spans="1:35" ht="15" customHeight="1" thickBot="1">
      <c r="A47" s="102" t="s">
        <v>85</v>
      </c>
      <c r="B47" s="79"/>
      <c r="C47" s="157">
        <f>C43-C45</f>
        <v>3549</v>
      </c>
      <c r="E47" s="158">
        <f>E43-E45</f>
        <v>3452.3</v>
      </c>
      <c r="G47" s="157">
        <f>G43-G45</f>
        <v>2822</v>
      </c>
      <c r="I47" s="158">
        <f>I43-I45</f>
        <v>3295</v>
      </c>
      <c r="J47" s="9"/>
      <c r="K47" s="157">
        <f>K43-K45</f>
        <v>3044</v>
      </c>
      <c r="M47" s="158">
        <f>M43-M45</f>
        <v>3454</v>
      </c>
      <c r="N47" s="9"/>
      <c r="O47" s="157">
        <f>O43-O45</f>
        <v>2206</v>
      </c>
      <c r="Q47" s="158">
        <f>Q43-Q45</f>
        <v>3586</v>
      </c>
      <c r="R47" s="9"/>
      <c r="S47" s="272">
        <f>S43-S45</f>
        <v>11621</v>
      </c>
      <c r="T47" s="32"/>
      <c r="U47" s="273">
        <f>U43-U45</f>
        <v>13787.3</v>
      </c>
      <c r="V47" s="3"/>
      <c r="Z47"/>
      <c r="AA47"/>
      <c r="AB47"/>
      <c r="AC47"/>
      <c r="AD47"/>
      <c r="AE47"/>
      <c r="AF47"/>
      <c r="AG47"/>
      <c r="AH47"/>
      <c r="AI47"/>
    </row>
    <row r="48" spans="1:35" ht="10.5" customHeight="1" thickTop="1">
      <c r="C48" s="159"/>
      <c r="E48" s="160"/>
      <c r="G48" s="159"/>
      <c r="I48" s="160"/>
      <c r="J48" s="9"/>
      <c r="K48" s="159"/>
      <c r="M48" s="160"/>
      <c r="N48" s="9"/>
      <c r="O48" s="159"/>
      <c r="Q48" s="160"/>
      <c r="R48" s="9"/>
      <c r="S48" s="274"/>
      <c r="T48" s="32"/>
      <c r="U48" s="275"/>
      <c r="V48" s="3"/>
      <c r="Z48"/>
      <c r="AA48"/>
      <c r="AB48"/>
      <c r="AC48"/>
      <c r="AD48"/>
      <c r="AE48"/>
      <c r="AF48"/>
      <c r="AG48"/>
      <c r="AH48"/>
      <c r="AI48"/>
    </row>
    <row r="49" spans="1:35">
      <c r="A49" s="14" t="s">
        <v>86</v>
      </c>
      <c r="C49" s="161"/>
      <c r="E49" s="162"/>
      <c r="G49" s="161"/>
      <c r="I49" s="162"/>
      <c r="J49" s="9"/>
      <c r="K49" s="161"/>
      <c r="M49" s="162"/>
      <c r="N49" s="9"/>
      <c r="O49" s="161"/>
      <c r="Q49" s="162"/>
      <c r="R49" s="9"/>
      <c r="S49" s="276"/>
      <c r="T49" s="32"/>
      <c r="U49" s="277"/>
      <c r="V49" s="3"/>
      <c r="Z49"/>
      <c r="AA49"/>
      <c r="AB49"/>
      <c r="AC49"/>
      <c r="AD49"/>
      <c r="AE49"/>
      <c r="AF49"/>
      <c r="AG49"/>
      <c r="AH49"/>
      <c r="AI49"/>
    </row>
    <row r="50" spans="1:35">
      <c r="A50" s="16" t="s">
        <v>83</v>
      </c>
      <c r="B50" s="32"/>
      <c r="C50" s="217">
        <f>IFERROR(C47/C55," ")</f>
        <v>0.7774370208105148</v>
      </c>
      <c r="E50" s="163" t="str">
        <f>IFERROR(E47/E55," ")</f>
        <v xml:space="preserve"> </v>
      </c>
      <c r="G50" s="234">
        <f>IFERROR(G47/G55," ")</f>
        <v>0.63131991051454139</v>
      </c>
      <c r="I50" s="163" t="str">
        <f>IFERROR(I47/I55," ")</f>
        <v xml:space="preserve"> </v>
      </c>
      <c r="J50" s="9"/>
      <c r="K50" s="234">
        <f>IFERROR(K47/K55," ")</f>
        <v>0.69656750572082382</v>
      </c>
      <c r="M50" s="163" t="str">
        <f>IFERROR(M47/M55," ")</f>
        <v xml:space="preserve"> </v>
      </c>
      <c r="N50" s="9"/>
      <c r="O50" s="286">
        <f>IFERROR(O47/O55," ")</f>
        <v>0.51674865308034668</v>
      </c>
      <c r="Q50" s="163" t="str">
        <f>IFERROR(Q47/Q55," ")</f>
        <v xml:space="preserve"> </v>
      </c>
      <c r="R50" s="9"/>
      <c r="S50" s="217">
        <f>IFERROR(S47/S55," ")</f>
        <v>2.6297804933242817</v>
      </c>
      <c r="T50" s="32"/>
      <c r="U50" s="278" t="str">
        <f>IFERROR(U47/U55," ")</f>
        <v xml:space="preserve"> </v>
      </c>
      <c r="V50" s="3"/>
      <c r="Z50"/>
      <c r="AA50"/>
      <c r="AB50"/>
      <c r="AC50"/>
      <c r="AD50"/>
      <c r="AE50"/>
      <c r="AF50"/>
      <c r="AG50"/>
      <c r="AH50"/>
      <c r="AI50"/>
    </row>
    <row r="51" spans="1:35" ht="5.25" customHeight="1">
      <c r="C51" s="164"/>
      <c r="E51" s="165"/>
      <c r="G51" s="218"/>
      <c r="I51" s="165"/>
      <c r="J51" s="9"/>
      <c r="K51" s="218"/>
      <c r="M51" s="165"/>
      <c r="N51" s="9"/>
      <c r="O51" s="218"/>
      <c r="Q51" s="165"/>
      <c r="R51" s="9"/>
      <c r="S51" s="279"/>
      <c r="T51" s="32"/>
      <c r="U51" s="280"/>
      <c r="V51" s="3"/>
      <c r="Z51"/>
      <c r="AA51"/>
      <c r="AB51"/>
      <c r="AC51"/>
      <c r="AD51"/>
      <c r="AE51"/>
      <c r="AF51"/>
      <c r="AG51"/>
      <c r="AH51"/>
      <c r="AI51"/>
    </row>
    <row r="52" spans="1:35">
      <c r="A52" s="16" t="s">
        <v>84</v>
      </c>
      <c r="B52" s="32"/>
      <c r="C52" s="166">
        <f>IFERROR(C47/C57," ")</f>
        <v>0.76918075422626786</v>
      </c>
      <c r="E52" s="167">
        <f>IFERROR(E47/E57," ")</f>
        <v>0.74822280017338538</v>
      </c>
      <c r="G52" s="235">
        <f>IFERROR(G47/G57," ")</f>
        <v>0.62641509433962261</v>
      </c>
      <c r="H52" s="236"/>
      <c r="I52" s="237">
        <f>IFERROR(I47/I57," ")</f>
        <v>0.7314095449500555</v>
      </c>
      <c r="J52" s="9"/>
      <c r="K52" s="217">
        <f>IFERROR(K47/K57," ")</f>
        <v>0.6894677236693092</v>
      </c>
      <c r="M52" s="224">
        <f>IFERROR(M47/M57," ")</f>
        <v>0.7823329558323896</v>
      </c>
      <c r="N52" s="9"/>
      <c r="O52" s="217">
        <f>IFERROR(O47/O57," ")</f>
        <v>0.51218945902019963</v>
      </c>
      <c r="Q52" s="224">
        <f>IFERROR(Q47/Q57," ")</f>
        <v>0.83259809612259117</v>
      </c>
      <c r="R52" s="9"/>
      <c r="S52" s="217">
        <f>IFERROR(S47/S57," ")</f>
        <v>2.609701324949472</v>
      </c>
      <c r="T52" s="32"/>
      <c r="U52" s="224">
        <f>IFERROR(U47/U57," ")</f>
        <v>3.0961823489782168</v>
      </c>
      <c r="V52" s="3"/>
      <c r="Z52"/>
      <c r="AA52"/>
      <c r="AB52"/>
      <c r="AC52"/>
      <c r="AD52"/>
      <c r="AE52"/>
      <c r="AF52"/>
      <c r="AG52"/>
      <c r="AH52"/>
      <c r="AI52"/>
    </row>
    <row r="53" spans="1:35">
      <c r="C53" s="168"/>
      <c r="E53" s="169"/>
      <c r="G53" s="168"/>
      <c r="I53" s="169"/>
      <c r="J53" s="9"/>
      <c r="K53" s="168"/>
      <c r="M53" s="169"/>
      <c r="N53" s="9"/>
      <c r="O53" s="168"/>
      <c r="Q53" s="169"/>
      <c r="R53" s="9"/>
      <c r="S53" s="274"/>
      <c r="T53" s="32"/>
      <c r="U53" s="281"/>
      <c r="V53" s="3"/>
      <c r="Z53"/>
      <c r="AA53"/>
      <c r="AB53"/>
      <c r="AC53"/>
      <c r="AD53"/>
      <c r="AE53"/>
      <c r="AF53"/>
      <c r="AG53"/>
      <c r="AH53"/>
      <c r="AI53"/>
    </row>
    <row r="54" spans="1:35">
      <c r="A54" s="14" t="s">
        <v>11</v>
      </c>
      <c r="C54" s="170"/>
      <c r="E54" s="162"/>
      <c r="G54" s="170"/>
      <c r="I54" s="162"/>
      <c r="J54" s="9"/>
      <c r="K54" s="170"/>
      <c r="M54" s="162"/>
      <c r="N54" s="9"/>
      <c r="O54" s="170"/>
      <c r="Q54" s="162"/>
      <c r="R54" s="9"/>
      <c r="S54" s="276"/>
      <c r="T54" s="32"/>
      <c r="U54" s="277"/>
      <c r="V54" s="3"/>
      <c r="Z54"/>
      <c r="AA54"/>
      <c r="AB54"/>
      <c r="AC54"/>
      <c r="AD54"/>
      <c r="AE54"/>
      <c r="AF54"/>
      <c r="AG54"/>
      <c r="AH54"/>
      <c r="AI54"/>
    </row>
    <row r="55" spans="1:35">
      <c r="A55" s="16" t="s">
        <v>12</v>
      </c>
      <c r="B55" s="32"/>
      <c r="C55" s="212">
        <v>4565</v>
      </c>
      <c r="E55" s="163"/>
      <c r="G55" s="233">
        <v>4470</v>
      </c>
      <c r="I55" s="163"/>
      <c r="J55" s="9"/>
      <c r="K55" s="233">
        <v>4370</v>
      </c>
      <c r="M55" s="163"/>
      <c r="N55" s="9"/>
      <c r="O55" s="233">
        <v>4269</v>
      </c>
      <c r="Q55" s="163"/>
      <c r="R55" s="9"/>
      <c r="S55" s="212">
        <v>4419</v>
      </c>
      <c r="T55" s="32"/>
      <c r="U55" s="278"/>
      <c r="V55" s="3"/>
      <c r="Z55"/>
      <c r="AA55"/>
      <c r="AB55"/>
      <c r="AC55"/>
      <c r="AD55"/>
      <c r="AE55"/>
      <c r="AF55"/>
      <c r="AG55"/>
      <c r="AH55"/>
      <c r="AI55"/>
    </row>
    <row r="56" spans="1:35" ht="5.25" customHeight="1">
      <c r="C56" s="168"/>
      <c r="E56" s="169"/>
      <c r="G56" s="168"/>
      <c r="I56" s="169"/>
      <c r="J56" s="9"/>
      <c r="K56" s="168"/>
      <c r="M56" s="169"/>
      <c r="N56" s="9"/>
      <c r="O56" s="168"/>
      <c r="Q56" s="169"/>
      <c r="R56" s="9"/>
      <c r="S56" s="274"/>
      <c r="T56" s="32"/>
      <c r="U56" s="281"/>
      <c r="V56" s="3"/>
      <c r="Z56"/>
      <c r="AA56"/>
      <c r="AB56"/>
      <c r="AC56"/>
      <c r="AD56"/>
      <c r="AE56"/>
      <c r="AF56"/>
      <c r="AG56"/>
      <c r="AH56"/>
      <c r="AI56"/>
    </row>
    <row r="57" spans="1:35">
      <c r="A57" s="16" t="s">
        <v>18</v>
      </c>
      <c r="B57" s="32"/>
      <c r="C57" s="212">
        <v>4614</v>
      </c>
      <c r="E57" s="171">
        <f>C57</f>
        <v>4614</v>
      </c>
      <c r="G57" s="212">
        <v>4505</v>
      </c>
      <c r="I57" s="171">
        <f>G57</f>
        <v>4505</v>
      </c>
      <c r="J57" s="9"/>
      <c r="K57" s="212">
        <v>4415</v>
      </c>
      <c r="L57" s="32"/>
      <c r="M57" s="223">
        <f>K57</f>
        <v>4415</v>
      </c>
      <c r="N57" s="9"/>
      <c r="O57" s="212">
        <v>4307</v>
      </c>
      <c r="P57" s="32"/>
      <c r="Q57" s="223">
        <f>O57</f>
        <v>4307</v>
      </c>
      <c r="R57" s="9"/>
      <c r="S57" s="212">
        <v>4453</v>
      </c>
      <c r="T57" s="32"/>
      <c r="U57" s="223">
        <f>S57</f>
        <v>4453</v>
      </c>
      <c r="V57" s="3"/>
      <c r="Z57"/>
      <c r="AA57"/>
      <c r="AB57"/>
      <c r="AC57"/>
      <c r="AD57"/>
      <c r="AE57"/>
      <c r="AF57"/>
      <c r="AG57"/>
      <c r="AH57"/>
      <c r="AI57"/>
    </row>
    <row r="58" spans="1:35" ht="17.25" customHeight="1">
      <c r="A58" s="82" t="s">
        <v>23</v>
      </c>
      <c r="B58" s="84"/>
      <c r="C58" s="222">
        <v>0.33</v>
      </c>
      <c r="D58" s="172"/>
      <c r="E58" s="173"/>
      <c r="G58" s="238">
        <v>0.33</v>
      </c>
      <c r="H58" s="172"/>
      <c r="I58" s="173"/>
      <c r="J58" s="9"/>
      <c r="K58" s="238">
        <v>0.35</v>
      </c>
      <c r="L58" s="172"/>
      <c r="M58" s="173"/>
      <c r="N58" s="105"/>
      <c r="O58" s="234">
        <v>0.35</v>
      </c>
      <c r="P58" s="172"/>
      <c r="Q58" s="173"/>
      <c r="R58" s="105"/>
      <c r="S58" s="217">
        <f>C58+G58+K58+O58</f>
        <v>1.3599999999999999</v>
      </c>
      <c r="T58" s="282"/>
      <c r="U58" s="283"/>
      <c r="V58" s="3"/>
      <c r="Z58"/>
      <c r="AA58"/>
      <c r="AB58"/>
      <c r="AC58"/>
      <c r="AD58"/>
      <c r="AE58"/>
      <c r="AF58"/>
      <c r="AG58"/>
      <c r="AH58"/>
      <c r="AI58"/>
    </row>
    <row r="59" spans="1:35">
      <c r="A59" s="104"/>
      <c r="B59" s="105"/>
      <c r="C59" s="129"/>
      <c r="D59" s="7"/>
      <c r="E59" s="8"/>
      <c r="F59" s="7"/>
      <c r="G59" s="8"/>
      <c r="H59" s="7"/>
      <c r="I59" s="8"/>
      <c r="J59" s="7"/>
      <c r="K59" s="8"/>
      <c r="L59" s="7"/>
      <c r="M59" s="8"/>
      <c r="N59" s="7"/>
      <c r="O59" s="8"/>
      <c r="P59" s="7"/>
      <c r="Q59" s="8"/>
      <c r="R59" s="7"/>
      <c r="S59" s="8"/>
      <c r="T59" s="7"/>
      <c r="U59" s="8"/>
      <c r="V59" s="8"/>
      <c r="W59" s="106"/>
      <c r="X59" s="8"/>
      <c r="Y59" s="8"/>
    </row>
    <row r="60" spans="1:35" ht="33.75" customHeight="1">
      <c r="A60" s="292" t="s">
        <v>31</v>
      </c>
      <c r="B60" s="292"/>
      <c r="C60" s="292"/>
      <c r="D60" s="292"/>
      <c r="E60" s="292"/>
      <c r="F60" s="292"/>
      <c r="G60" s="292"/>
      <c r="H60" s="292"/>
      <c r="I60" s="292"/>
      <c r="J60" s="292"/>
      <c r="K60" s="292"/>
      <c r="L60" s="292"/>
      <c r="M60" s="292"/>
      <c r="N60" s="126"/>
      <c r="O60" s="126"/>
      <c r="P60" s="126"/>
      <c r="Q60" s="126"/>
      <c r="R60" s="126"/>
      <c r="S60" s="126"/>
      <c r="T60" s="126"/>
      <c r="U60" s="126"/>
      <c r="V60" s="108"/>
      <c r="W60" s="108"/>
      <c r="X60" s="108"/>
      <c r="Y60" s="108"/>
    </row>
    <row r="61" spans="1:35" ht="24.75" customHeight="1">
      <c r="A61" s="287" t="s">
        <v>106</v>
      </c>
      <c r="B61" s="287"/>
      <c r="C61" s="287"/>
      <c r="D61" s="287"/>
      <c r="E61" s="287"/>
      <c r="F61" s="287"/>
      <c r="G61" s="287"/>
      <c r="H61" s="287"/>
      <c r="I61" s="287"/>
      <c r="J61" s="287"/>
      <c r="K61" s="287"/>
      <c r="L61" s="287"/>
      <c r="M61" s="287"/>
      <c r="N61" s="126"/>
      <c r="O61" s="126"/>
      <c r="P61" s="126"/>
      <c r="Q61" s="126"/>
      <c r="R61" s="126"/>
      <c r="S61" s="126"/>
      <c r="T61" s="126"/>
      <c r="U61" s="126"/>
      <c r="V61" s="108"/>
      <c r="W61" s="108"/>
      <c r="X61" s="108"/>
      <c r="Y61" s="108"/>
    </row>
    <row r="62" spans="1:35">
      <c r="A62" s="126"/>
      <c r="B62" s="126"/>
      <c r="C62" s="126"/>
      <c r="D62" s="126"/>
      <c r="E62" s="126"/>
      <c r="F62" s="126"/>
      <c r="G62" s="126"/>
      <c r="H62" s="126"/>
      <c r="I62" s="126"/>
      <c r="J62" s="126"/>
      <c r="K62" s="126"/>
      <c r="L62" s="126"/>
      <c r="M62" s="126"/>
      <c r="N62" s="126"/>
      <c r="O62" s="126"/>
      <c r="P62" s="126"/>
      <c r="Q62" s="126"/>
      <c r="R62" s="126"/>
      <c r="S62" s="126"/>
      <c r="T62" s="126"/>
      <c r="U62" s="126"/>
      <c r="V62" s="107"/>
      <c r="W62" s="113"/>
      <c r="X62" s="107"/>
      <c r="Y62" s="107"/>
    </row>
    <row r="63" spans="1:35">
      <c r="A63" s="114"/>
      <c r="B63" s="114"/>
      <c r="C63" s="115"/>
      <c r="D63" s="116"/>
      <c r="E63" s="115"/>
      <c r="F63" s="113"/>
      <c r="G63" s="115"/>
      <c r="H63" s="116"/>
      <c r="I63" s="115"/>
      <c r="J63" s="116"/>
      <c r="K63" s="115"/>
      <c r="L63" s="116"/>
      <c r="M63" s="115"/>
      <c r="N63" s="116"/>
      <c r="O63" s="115"/>
      <c r="P63" s="116"/>
      <c r="Q63" s="115"/>
      <c r="R63" s="116"/>
      <c r="S63" s="115"/>
      <c r="T63" s="116"/>
      <c r="U63" s="115"/>
      <c r="V63" s="115"/>
      <c r="W63" s="116"/>
      <c r="X63" s="115"/>
      <c r="Y63" s="115"/>
    </row>
    <row r="65" spans="5:25">
      <c r="E65" s="19"/>
      <c r="I65" s="19"/>
      <c r="M65" s="19"/>
      <c r="Q65" s="19"/>
      <c r="U65" s="19"/>
      <c r="V65" s="19"/>
      <c r="Y65" s="19"/>
    </row>
    <row r="71" spans="5:25" ht="12" customHeight="1"/>
    <row r="72" spans="5:25" ht="3" hidden="1" customHeight="1"/>
    <row r="73" spans="5:25" hidden="1"/>
    <row r="74" spans="5:25" hidden="1"/>
    <row r="75" spans="5:25" hidden="1"/>
    <row r="76" spans="5:25" hidden="1"/>
  </sheetData>
  <protectedRanges>
    <protectedRange sqref="A59" name="Range2"/>
  </protectedRanges>
  <mergeCells count="8">
    <mergeCell ref="A61:M61"/>
    <mergeCell ref="A43:B43"/>
    <mergeCell ref="A9:B9"/>
    <mergeCell ref="A10:B10"/>
    <mergeCell ref="A6:B6"/>
    <mergeCell ref="A7:B7"/>
    <mergeCell ref="A8:B8"/>
    <mergeCell ref="A60:M60"/>
  </mergeCells>
  <phoneticPr fontId="4" type="noConversion"/>
  <pageMargins left="0.7" right="0.7" top="0.75" bottom="0.75" header="0.3" footer="0.3"/>
  <pageSetup scale="59" orientation="landscape" r:id="rId1"/>
  <headerFooter alignWithMargins="0">
    <oddFooter>&amp;L&amp;9Income Statements and GAAP Reconciliation&amp;C&amp;9Cisco Systems, Inc.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2"/>
  <sheetViews>
    <sheetView showGridLines="0" workbookViewId="0">
      <selection activeCell="J20" sqref="J20"/>
    </sheetView>
  </sheetViews>
  <sheetFormatPr defaultColWidth="11.44140625" defaultRowHeight="13.2"/>
  <cols>
    <col min="1" max="1" width="6.5546875" customWidth="1"/>
    <col min="2" max="2" width="78.21875" style="17" customWidth="1"/>
    <col min="3" max="3" width="1.5546875" style="17" customWidth="1"/>
    <col min="4" max="4" width="18" style="3" customWidth="1"/>
    <col min="5" max="5" width="1.5546875" style="17" customWidth="1"/>
    <col min="6" max="6" width="18" style="3" customWidth="1"/>
    <col min="7" max="7" width="1.5546875" style="3" customWidth="1"/>
    <col min="8" max="8" width="18" style="3" customWidth="1"/>
    <col min="9" max="9" width="1.5546875" style="3" customWidth="1"/>
    <col min="10" max="10" width="18" style="3" customWidth="1"/>
    <col min="11" max="11" width="1.5546875" style="3" customWidth="1"/>
    <col min="12" max="12" width="18" style="3" customWidth="1"/>
    <col min="13" max="13" width="11.44140625" style="3" customWidth="1"/>
  </cols>
  <sheetData>
    <row r="1" spans="1:13">
      <c r="A1" s="58" t="s">
        <v>51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/>
    </row>
    <row r="2" spans="1:13">
      <c r="A2" s="58" t="s">
        <v>25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/>
    </row>
    <row r="3" spans="1:13">
      <c r="A3" s="87" t="s">
        <v>38</v>
      </c>
      <c r="B3" s="87"/>
      <c r="C3" s="87"/>
      <c r="D3" s="87"/>
      <c r="E3" s="87"/>
      <c r="F3" s="87"/>
      <c r="G3" s="58"/>
      <c r="H3" s="87"/>
      <c r="I3" s="87"/>
      <c r="J3" s="87"/>
      <c r="K3" s="87"/>
      <c r="L3" s="87"/>
      <c r="M3"/>
    </row>
    <row r="4" spans="1:13">
      <c r="A4" s="13"/>
      <c r="B4" s="13"/>
      <c r="C4" s="13"/>
      <c r="D4" s="22"/>
      <c r="E4" s="13"/>
      <c r="F4" s="22"/>
      <c r="I4"/>
      <c r="K4"/>
      <c r="M4"/>
    </row>
    <row r="5" spans="1:13">
      <c r="A5" s="291"/>
      <c r="B5" s="291"/>
      <c r="C5" s="36"/>
      <c r="D5" s="176" t="str">
        <f>+'Income Statements'!C8</f>
        <v>FY 2019</v>
      </c>
      <c r="E5" s="122"/>
      <c r="F5" s="176" t="str">
        <f>+'Income Statements'!E8</f>
        <v>FY 2019</v>
      </c>
      <c r="G5"/>
      <c r="H5" s="176" t="str">
        <f>+'Income Statements'!G8</f>
        <v>FY 2019</v>
      </c>
      <c r="I5"/>
      <c r="J5" s="176" t="str">
        <f>+'Income Statements'!I8</f>
        <v>FY 2019</v>
      </c>
      <c r="K5"/>
      <c r="L5" s="176" t="str">
        <f>+'Income Statements'!K8</f>
        <v>FY 2019</v>
      </c>
      <c r="M5"/>
    </row>
    <row r="6" spans="1:13" ht="14.25" customHeight="1">
      <c r="A6" s="289"/>
      <c r="B6" s="289"/>
      <c r="C6" s="34"/>
      <c r="D6" s="177" t="str">
        <f>+'Income Statements'!C9</f>
        <v>Quarter Ended</v>
      </c>
      <c r="E6" s="121"/>
      <c r="F6" s="177" t="str">
        <f>+'Income Statements'!E9</f>
        <v>Quarter Ended</v>
      </c>
      <c r="G6"/>
      <c r="H6" s="177" t="str">
        <f>+'Income Statements'!G9</f>
        <v>Quarter Ended</v>
      </c>
      <c r="I6"/>
      <c r="J6" s="177" t="str">
        <f>+'Income Statements'!O9</f>
        <v>Quarter Ended</v>
      </c>
      <c r="K6"/>
      <c r="L6" s="177" t="str">
        <f>'Income Statements'!S9</f>
        <v>Year Ended</v>
      </c>
      <c r="M6"/>
    </row>
    <row r="7" spans="1:13" ht="26.4">
      <c r="A7" s="294"/>
      <c r="B7" s="294"/>
      <c r="C7" s="35"/>
      <c r="D7" s="178" t="str">
        <f>+'Income Statements'!C10</f>
        <v>October 27, 
2018</v>
      </c>
      <c r="E7" s="124"/>
      <c r="F7" s="178" t="str">
        <f>+'Income Statements'!G10</f>
        <v>January 26, 
2019</v>
      </c>
      <c r="G7"/>
      <c r="H7" s="178" t="str">
        <f>+'Income Statements'!K10</f>
        <v>April 27, 
2019</v>
      </c>
      <c r="I7"/>
      <c r="J7" s="178" t="str">
        <f>+'Income Statements'!O10</f>
        <v>July 27, 
2019</v>
      </c>
      <c r="K7"/>
      <c r="L7" s="178" t="str">
        <f>+'Income Statements'!Q10</f>
        <v>July 27, 
2019</v>
      </c>
      <c r="M7"/>
    </row>
    <row r="8" spans="1:13" ht="12.75" customHeight="1">
      <c r="A8" s="293" t="s">
        <v>81</v>
      </c>
      <c r="B8" s="293"/>
      <c r="C8" s="55"/>
      <c r="D8" s="179"/>
      <c r="E8" s="123"/>
      <c r="F8" s="179"/>
      <c r="G8"/>
      <c r="H8" s="179"/>
      <c r="I8"/>
      <c r="J8" s="179"/>
      <c r="K8"/>
      <c r="L8" s="179"/>
      <c r="M8"/>
    </row>
    <row r="9" spans="1:13">
      <c r="A9" s="293"/>
      <c r="B9" s="293"/>
      <c r="C9" s="55"/>
      <c r="D9" s="179"/>
      <c r="E9" s="123"/>
      <c r="F9" s="179"/>
      <c r="G9"/>
      <c r="H9" s="179"/>
      <c r="I9"/>
      <c r="J9" s="179"/>
      <c r="K9"/>
      <c r="L9" s="179"/>
      <c r="M9"/>
    </row>
    <row r="10" spans="1:13" ht="20.25" customHeight="1">
      <c r="A10" s="25" t="s">
        <v>82</v>
      </c>
      <c r="B10" s="25"/>
      <c r="C10" s="25"/>
      <c r="D10" s="180">
        <f>'Income Statements'!C47</f>
        <v>3549</v>
      </c>
      <c r="E10" s="25"/>
      <c r="F10" s="180">
        <f>'Income Statements'!G47</f>
        <v>2822</v>
      </c>
      <c r="G10"/>
      <c r="H10" s="180">
        <f>'Income Statements'!K47</f>
        <v>3044</v>
      </c>
      <c r="I10"/>
      <c r="J10" s="180">
        <f>'Income Statements'!O47</f>
        <v>2206</v>
      </c>
      <c r="K10"/>
      <c r="L10" s="180">
        <f>J10+H10+F10+D10</f>
        <v>11621</v>
      </c>
      <c r="M10"/>
    </row>
    <row r="11" spans="1:13" s="10" customFormat="1" ht="20.25" customHeight="1">
      <c r="A11" s="29" t="s">
        <v>29</v>
      </c>
      <c r="B11" s="24" t="str">
        <f>'GAAP Recon Note 2'!C11</f>
        <v>Share-based compensation expense</v>
      </c>
      <c r="C11" s="24"/>
      <c r="D11" s="181">
        <f>'GAAP Recon Note 2'!N11</f>
        <v>385</v>
      </c>
      <c r="E11" s="24"/>
      <c r="F11" s="181">
        <f>'GAAP Recon Note 2'!N21</f>
        <v>376</v>
      </c>
      <c r="H11" s="181">
        <f>'GAAP Recon Note 2'!N31</f>
        <v>376</v>
      </c>
      <c r="J11" s="181">
        <f>'GAAP Recon Note 2'!N41</f>
        <v>392</v>
      </c>
      <c r="L11" s="181">
        <f t="shared" ref="L11:L21" si="0">J11+H11+F11+D11</f>
        <v>1529</v>
      </c>
    </row>
    <row r="12" spans="1:13" s="5" customFormat="1" ht="15" customHeight="1">
      <c r="A12" s="29" t="s">
        <v>3</v>
      </c>
      <c r="B12" s="24" t="str">
        <f>'GAAP Recon Note 2'!C12</f>
        <v>Amortization of acquisition-related intangible assets</v>
      </c>
      <c r="C12" s="24"/>
      <c r="D12" s="181">
        <f>'GAAP Recon Note 2'!N12</f>
        <v>170</v>
      </c>
      <c r="E12" s="24"/>
      <c r="F12" s="181">
        <f>'GAAP Recon Note 2'!N22</f>
        <v>180</v>
      </c>
      <c r="H12" s="181">
        <f>'GAAP Recon Note 2'!N32</f>
        <v>180</v>
      </c>
      <c r="J12" s="181">
        <f>'GAAP Recon Note 2'!N42</f>
        <v>182</v>
      </c>
      <c r="L12" s="181">
        <f t="shared" si="0"/>
        <v>712</v>
      </c>
    </row>
    <row r="13" spans="1:13" s="5" customFormat="1" ht="15" customHeight="1">
      <c r="A13" s="30" t="s">
        <v>4</v>
      </c>
      <c r="B13" s="24" t="str">
        <f>'GAAP Recon Note 2'!C13</f>
        <v>Supplier component remediation charge (adjustment)</v>
      </c>
      <c r="C13" s="24"/>
      <c r="D13" s="181">
        <f>'GAAP Recon Note 2'!N13</f>
        <v>-1</v>
      </c>
      <c r="E13" s="24"/>
      <c r="F13" s="181">
        <f>'GAAP Recon Note 2'!N23</f>
        <v>0</v>
      </c>
      <c r="H13" s="181">
        <f>'GAAP Recon Note 2'!N33</f>
        <v>0</v>
      </c>
      <c r="J13" s="181">
        <f>'GAAP Recon Note 2'!N43</f>
        <v>17</v>
      </c>
      <c r="L13" s="181">
        <f t="shared" si="0"/>
        <v>16</v>
      </c>
    </row>
    <row r="14" spans="1:13" s="11" customFormat="1" ht="15" customHeight="1">
      <c r="A14" s="31" t="s">
        <v>5</v>
      </c>
      <c r="B14" s="24" t="str">
        <f>'GAAP Recon Note 2'!C14</f>
        <v>Other acquisition-related/divestiture costs</v>
      </c>
      <c r="C14" s="26"/>
      <c r="D14" s="181">
        <f>'GAAP Recon Note 2'!N14</f>
        <v>125.3</v>
      </c>
      <c r="E14" s="123"/>
      <c r="F14" s="181">
        <f>'GAAP Recon Note 2'!N24</f>
        <v>42</v>
      </c>
      <c r="H14" s="181">
        <f>'GAAP Recon Note 2'!N34</f>
        <v>80</v>
      </c>
      <c r="J14" s="181">
        <f>'GAAP Recon Note 2'!N44</f>
        <v>62</v>
      </c>
      <c r="L14" s="181">
        <f t="shared" si="0"/>
        <v>309.3</v>
      </c>
    </row>
    <row r="15" spans="1:13" s="11" customFormat="1" ht="15" customHeight="1">
      <c r="A15" s="31" t="s">
        <v>19</v>
      </c>
      <c r="B15" s="24" t="str">
        <f>'GAAP Recon Note 2'!C15</f>
        <v>Significant asset impairments and restructurings</v>
      </c>
      <c r="C15" s="26"/>
      <c r="D15" s="181">
        <f>'GAAP Recon Note 2'!N15</f>
        <v>78</v>
      </c>
      <c r="E15" s="123"/>
      <c r="F15" s="181">
        <f>'GAAP Recon Note 2'!N25</f>
        <v>186</v>
      </c>
      <c r="H15" s="181">
        <f>'GAAP Recon Note 2'!N35</f>
        <v>18</v>
      </c>
      <c r="J15" s="181">
        <f>'GAAP Recon Note 2'!N45</f>
        <v>40</v>
      </c>
      <c r="L15" s="181">
        <f t="shared" si="0"/>
        <v>322</v>
      </c>
    </row>
    <row r="16" spans="1:13" s="11" customFormat="1" ht="15" customHeight="1">
      <c r="A16" s="72" t="s">
        <v>34</v>
      </c>
      <c r="B16" s="24" t="str">
        <f>'GAAP Recon Note 2'!C16</f>
        <v>Legal and indemnification settlements</v>
      </c>
      <c r="C16" s="89"/>
      <c r="D16" s="182">
        <f>'GAAP Recon Note 2'!N16</f>
        <v>-395</v>
      </c>
      <c r="E16" s="89"/>
      <c r="F16" s="182">
        <f>'GAAP Recon Note 2'!N26</f>
        <v>5</v>
      </c>
      <c r="H16" s="182">
        <f>'GAAP Recon Note 2'!N36</f>
        <v>-1</v>
      </c>
      <c r="J16" s="181">
        <f>'GAAP Recon Note 2'!N46</f>
        <v>0</v>
      </c>
      <c r="L16" s="182">
        <f t="shared" si="0"/>
        <v>-391</v>
      </c>
    </row>
    <row r="17" spans="1:13" s="11" customFormat="1" ht="15" customHeight="1">
      <c r="A17" s="72" t="s">
        <v>63</v>
      </c>
      <c r="B17" s="24" t="str">
        <f>'GAAP Recon Note 2'!C17</f>
        <v>Gains and losses on equity investments</v>
      </c>
      <c r="C17" s="89"/>
      <c r="D17" s="183">
        <f>'GAAP Recon Note 2'!N17</f>
        <v>-9</v>
      </c>
      <c r="E17" s="89"/>
      <c r="F17" s="183">
        <f>'GAAP Recon Note 2'!M27</f>
        <v>-64</v>
      </c>
      <c r="H17" s="183">
        <f>'GAAP Recon Note 2'!N37</f>
        <v>-4</v>
      </c>
      <c r="J17" s="181">
        <f>'GAAP Recon Note 2'!N47</f>
        <v>20</v>
      </c>
      <c r="L17" s="183">
        <f t="shared" si="0"/>
        <v>-57</v>
      </c>
    </row>
    <row r="18" spans="1:13" s="5" customFormat="1" ht="15" customHeight="1">
      <c r="A18" s="101" t="s">
        <v>13</v>
      </c>
      <c r="B18" s="91"/>
      <c r="C18" s="88"/>
      <c r="D18" s="184">
        <f>SUM(D11:D17)</f>
        <v>353.29999999999995</v>
      </c>
      <c r="E18" s="88"/>
      <c r="F18" s="184">
        <f>SUM(F11:F17)</f>
        <v>725</v>
      </c>
      <c r="H18" s="184">
        <f>SUM(H11:H17)</f>
        <v>649</v>
      </c>
      <c r="J18" s="184">
        <f>SUM(J11:J17)</f>
        <v>713</v>
      </c>
      <c r="L18" s="184">
        <f t="shared" si="0"/>
        <v>2440.3000000000002</v>
      </c>
    </row>
    <row r="19" spans="1:13" s="6" customFormat="1" ht="15" customHeight="1">
      <c r="A19" s="92" t="s">
        <v>72</v>
      </c>
      <c r="B19" s="93" t="s">
        <v>35</v>
      </c>
      <c r="C19" s="88"/>
      <c r="D19" s="225">
        <v>-185</v>
      </c>
      <c r="E19" s="88"/>
      <c r="F19" s="225">
        <v>-209</v>
      </c>
      <c r="H19" s="227">
        <v>-160</v>
      </c>
      <c r="J19" s="284">
        <v>-168</v>
      </c>
      <c r="L19" s="227">
        <f t="shared" si="0"/>
        <v>-722</v>
      </c>
    </row>
    <row r="20" spans="1:13" s="6" customFormat="1" ht="15" customHeight="1">
      <c r="A20" s="92" t="s">
        <v>79</v>
      </c>
      <c r="B20" s="93" t="s">
        <v>73</v>
      </c>
      <c r="C20" s="88"/>
      <c r="D20" s="225">
        <v>-265</v>
      </c>
      <c r="E20" s="88"/>
      <c r="F20" s="225">
        <v>-43</v>
      </c>
      <c r="H20" s="227">
        <v>-79</v>
      </c>
      <c r="J20" s="227">
        <v>835</v>
      </c>
      <c r="L20" s="227">
        <f t="shared" si="0"/>
        <v>448</v>
      </c>
    </row>
    <row r="21" spans="1:13" s="6" customFormat="1">
      <c r="A21" s="101" t="s">
        <v>74</v>
      </c>
      <c r="B21" s="88"/>
      <c r="C21" s="88"/>
      <c r="D21" s="184">
        <f>SUM(D19:D20)</f>
        <v>-450</v>
      </c>
      <c r="E21" s="88"/>
      <c r="F21" s="184">
        <f>SUM(F19:F20)</f>
        <v>-252</v>
      </c>
      <c r="H21" s="184">
        <f>SUM(H19:H20)</f>
        <v>-239</v>
      </c>
      <c r="J21" s="184">
        <f>SUM(J19:J20)</f>
        <v>667</v>
      </c>
      <c r="L21" s="184">
        <f t="shared" si="0"/>
        <v>-274</v>
      </c>
    </row>
    <row r="22" spans="1:13" s="6" customFormat="1">
      <c r="A22" s="90"/>
      <c r="B22" s="88"/>
      <c r="C22" s="88"/>
      <c r="D22" s="182"/>
      <c r="E22" s="88"/>
      <c r="F22" s="182"/>
      <c r="H22" s="182"/>
      <c r="J22" s="182"/>
      <c r="L22" s="182"/>
    </row>
    <row r="23" spans="1:13" ht="15.75" customHeight="1" thickBot="1">
      <c r="A23" s="112" t="s">
        <v>75</v>
      </c>
      <c r="B23" s="111"/>
      <c r="C23" s="88"/>
      <c r="D23" s="185">
        <f>D10+D18+D21</f>
        <v>3452.3</v>
      </c>
      <c r="E23" s="88"/>
      <c r="F23" s="185">
        <f>F10+F18+F21</f>
        <v>3295</v>
      </c>
      <c r="G23"/>
      <c r="H23" s="185">
        <f>H10+H18+H21</f>
        <v>3454</v>
      </c>
      <c r="I23"/>
      <c r="J23" s="185">
        <f>J10+J18+J21</f>
        <v>3586</v>
      </c>
      <c r="K23"/>
      <c r="L23" s="185">
        <f>J23+H23+F23+D23</f>
        <v>13787.3</v>
      </c>
      <c r="M23"/>
    </row>
    <row r="24" spans="1:13" ht="13.8" thickTop="1">
      <c r="A24" s="22"/>
      <c r="B24" s="27"/>
      <c r="C24" s="27"/>
      <c r="D24" s="23"/>
      <c r="E24" s="27"/>
      <c r="F24" s="23"/>
      <c r="G24"/>
      <c r="H24"/>
      <c r="I24"/>
      <c r="J24"/>
      <c r="K24"/>
      <c r="L24"/>
      <c r="M24"/>
    </row>
    <row r="25" spans="1:13" s="8" customFormat="1" ht="10.5" customHeight="1">
      <c r="A25" s="33"/>
      <c r="B25" s="27"/>
      <c r="C25" s="27"/>
      <c r="D25" s="23"/>
      <c r="E25" s="27"/>
      <c r="F25" s="226"/>
      <c r="G25" s="9"/>
      <c r="H25" s="9"/>
      <c r="I25" s="23"/>
      <c r="J25" s="9"/>
      <c r="K25" s="23"/>
      <c r="L25" s="9"/>
      <c r="M25" s="9"/>
    </row>
    <row r="26" spans="1:13" s="8" customFormat="1" ht="10.5" customHeight="1">
      <c r="A26" s="33"/>
      <c r="B26" s="27"/>
      <c r="C26" s="27"/>
      <c r="D26" s="23"/>
      <c r="E26" s="27"/>
      <c r="F26" s="23"/>
      <c r="G26" s="9"/>
      <c r="H26" s="9"/>
      <c r="I26" s="23"/>
      <c r="J26" s="9"/>
      <c r="K26" s="23"/>
      <c r="L26" s="9"/>
      <c r="M26" s="9"/>
    </row>
    <row r="27" spans="1:13" s="8" customFormat="1" ht="10.5" customHeight="1">
      <c r="A27" s="33"/>
      <c r="B27" s="27"/>
      <c r="C27" s="27"/>
      <c r="D27" s="23"/>
      <c r="E27" s="27"/>
      <c r="F27" s="23"/>
      <c r="G27" s="9"/>
      <c r="H27" s="9"/>
      <c r="I27" s="23"/>
      <c r="J27" s="9"/>
      <c r="K27" s="23"/>
      <c r="L27" s="9"/>
      <c r="M27" s="9"/>
    </row>
    <row r="28" spans="1:13" s="8" customFormat="1" ht="10.5" customHeight="1">
      <c r="A28" s="33"/>
      <c r="B28" s="27"/>
      <c r="C28" s="27"/>
      <c r="D28" s="23"/>
      <c r="E28" s="27"/>
      <c r="F28" s="23"/>
      <c r="G28" s="9"/>
      <c r="H28" s="9"/>
      <c r="I28" s="23"/>
      <c r="J28" s="9"/>
      <c r="K28" s="23"/>
      <c r="L28" s="9"/>
      <c r="M28" s="9"/>
    </row>
    <row r="29" spans="1:13" s="8" customFormat="1" ht="10.5" customHeight="1">
      <c r="A29" s="33"/>
      <c r="B29" s="27"/>
      <c r="C29" s="27"/>
      <c r="D29" s="23"/>
      <c r="E29" s="27"/>
      <c r="F29" s="23"/>
      <c r="G29" s="9"/>
      <c r="H29" s="9"/>
      <c r="I29" s="23"/>
      <c r="J29" s="9"/>
      <c r="K29" s="23"/>
      <c r="L29" s="9"/>
      <c r="M29" s="9"/>
    </row>
    <row r="30" spans="1:13" s="8" customFormat="1" ht="10.5" customHeight="1">
      <c r="A30" s="33"/>
      <c r="B30" s="27"/>
      <c r="C30" s="27"/>
      <c r="D30" s="23"/>
      <c r="E30" s="27"/>
      <c r="F30" s="23"/>
      <c r="G30" s="9"/>
      <c r="H30" s="9"/>
      <c r="I30" s="23"/>
      <c r="J30" s="9"/>
      <c r="K30" s="23"/>
      <c r="L30" s="9"/>
      <c r="M30" s="9"/>
    </row>
    <row r="31" spans="1:13" s="8" customFormat="1" ht="10.5" customHeight="1">
      <c r="A31" s="33"/>
      <c r="B31" s="27"/>
      <c r="C31" s="27"/>
      <c r="D31" s="23"/>
      <c r="E31" s="27"/>
      <c r="F31" s="23"/>
      <c r="G31" s="9"/>
      <c r="H31" s="9"/>
      <c r="I31" s="23"/>
      <c r="J31" s="9"/>
      <c r="K31" s="23"/>
      <c r="L31" s="9"/>
      <c r="M31" s="9"/>
    </row>
    <row r="32" spans="1:13" s="8" customFormat="1" ht="10.5" customHeight="1">
      <c r="A32" s="33"/>
      <c r="B32" s="27"/>
      <c r="C32" s="27"/>
      <c r="D32" s="23"/>
      <c r="E32" s="27"/>
      <c r="F32" s="23"/>
      <c r="G32" s="9"/>
      <c r="H32" s="9"/>
      <c r="I32" s="23"/>
      <c r="J32" s="9"/>
      <c r="K32" s="23"/>
      <c r="L32" s="9"/>
      <c r="M32" s="9"/>
    </row>
  </sheetData>
  <mergeCells count="4">
    <mergeCell ref="A8:B9"/>
    <mergeCell ref="A5:B5"/>
    <mergeCell ref="A6:B6"/>
    <mergeCell ref="A7:B7"/>
  </mergeCells>
  <phoneticPr fontId="4" type="noConversion"/>
  <pageMargins left="0.25" right="0.25" top="0.75" bottom="0.75" header="0.3" footer="0.3"/>
  <pageSetup orientation="landscape" r:id="rId1"/>
  <headerFooter alignWithMargins="0">
    <oddFooter xml:space="preserve">&amp;L&amp;9Income Statements and GAAP Reconciliation&amp;C&amp;9Cisco Systems, Inc. 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E59"/>
  <sheetViews>
    <sheetView showGridLines="0" topLeftCell="D1" zoomScale="92" zoomScaleNormal="92" workbookViewId="0">
      <selection activeCell="N42" sqref="N42"/>
    </sheetView>
  </sheetViews>
  <sheetFormatPr defaultColWidth="10.5546875" defaultRowHeight="13.2"/>
  <cols>
    <col min="1" max="1" width="8.44140625" style="12" bestFit="1" customWidth="1"/>
    <col min="2" max="2" width="1.44140625" style="18" customWidth="1"/>
    <col min="3" max="3" width="47.44140625" style="1" customWidth="1"/>
    <col min="4" max="4" width="1.77734375" style="28" customWidth="1"/>
    <col min="5" max="5" width="15.5546875" style="18" customWidth="1"/>
    <col min="6" max="6" width="15" style="18" customWidth="1"/>
    <col min="7" max="7" width="1.5546875" style="18" customWidth="1"/>
    <col min="8" max="8" width="17" style="18" customWidth="1"/>
    <col min="9" max="9" width="16" style="18" customWidth="1"/>
    <col min="10" max="10" width="15.5546875" style="18" customWidth="1"/>
    <col min="11" max="11" width="21.44140625" style="18" customWidth="1"/>
    <col min="12" max="13" width="15" style="18" customWidth="1"/>
    <col min="14" max="14" width="12.44140625" style="18" customWidth="1"/>
    <col min="15" max="15" width="10.5546875" style="2"/>
    <col min="16" max="16" width="13.5546875" style="2" customWidth="1"/>
    <col min="17" max="16384" width="10.5546875" style="2"/>
  </cols>
  <sheetData>
    <row r="1" spans="1:31" customFormat="1">
      <c r="A1" s="58" t="s">
        <v>51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</row>
    <row r="2" spans="1:31" customFormat="1">
      <c r="A2" s="58" t="s">
        <v>64</v>
      </c>
      <c r="B2" s="56"/>
      <c r="C2" s="58"/>
      <c r="D2" s="58"/>
      <c r="E2" s="58"/>
      <c r="F2" s="56"/>
      <c r="G2" s="56"/>
      <c r="H2" s="56"/>
      <c r="I2" s="56"/>
      <c r="J2" s="56"/>
      <c r="K2" s="56"/>
      <c r="L2" s="56"/>
      <c r="M2" s="56"/>
      <c r="N2" s="5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</row>
    <row r="3" spans="1:31" customFormat="1">
      <c r="A3" s="87" t="s">
        <v>38</v>
      </c>
      <c r="B3" s="57"/>
      <c r="C3" s="87"/>
      <c r="D3" s="87"/>
      <c r="E3" s="87"/>
      <c r="F3" s="57"/>
      <c r="G3" s="57"/>
      <c r="H3" s="57"/>
      <c r="I3" s="57"/>
      <c r="J3" s="57"/>
      <c r="K3" s="57"/>
      <c r="L3" s="57"/>
      <c r="M3" s="57"/>
      <c r="N3" s="57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</row>
    <row r="4" spans="1:31" customFormat="1">
      <c r="A4" s="59"/>
      <c r="B4" s="63"/>
      <c r="C4" s="60"/>
      <c r="D4" s="60"/>
      <c r="E4" s="61"/>
      <c r="F4" s="61"/>
      <c r="G4" s="62"/>
      <c r="H4" s="61"/>
      <c r="I4" s="61"/>
      <c r="J4" s="61"/>
      <c r="K4" s="63"/>
      <c r="L4" s="63"/>
      <c r="M4" s="63"/>
      <c r="N4" s="63"/>
      <c r="O4" s="63"/>
      <c r="P4" s="63"/>
      <c r="Q4" s="63"/>
      <c r="R4" s="63"/>
      <c r="S4" s="63"/>
      <c r="T4" s="63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</row>
    <row r="5" spans="1:31" ht="24" customHeight="1">
      <c r="A5" s="64"/>
      <c r="B5" s="39"/>
      <c r="C5" s="65"/>
      <c r="D5" s="65"/>
      <c r="E5" s="295" t="s">
        <v>24</v>
      </c>
      <c r="F5" s="295"/>
      <c r="G5" s="73"/>
      <c r="H5" s="295" t="s">
        <v>20</v>
      </c>
      <c r="I5" s="295"/>
      <c r="J5" s="295"/>
      <c r="K5" s="295"/>
      <c r="L5" s="295"/>
      <c r="M5" s="99" t="s">
        <v>36</v>
      </c>
      <c r="N5" s="86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</row>
    <row r="6" spans="1:31" s="20" customFormat="1" ht="15" customHeight="1">
      <c r="A6" s="66"/>
      <c r="B6" s="95"/>
      <c r="C6" s="67"/>
      <c r="D6" s="67"/>
      <c r="E6" s="94"/>
      <c r="F6" s="94"/>
      <c r="G6" s="74"/>
      <c r="H6" s="298" t="s">
        <v>26</v>
      </c>
      <c r="I6" s="298" t="s">
        <v>27</v>
      </c>
      <c r="J6" s="298" t="s">
        <v>28</v>
      </c>
      <c r="K6" s="298" t="s">
        <v>22</v>
      </c>
      <c r="L6" s="298" t="s">
        <v>21</v>
      </c>
      <c r="M6" s="298" t="s">
        <v>37</v>
      </c>
      <c r="N6" s="296" t="s">
        <v>0</v>
      </c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</row>
    <row r="7" spans="1:31" s="97" customFormat="1" ht="27" customHeight="1">
      <c r="A7" s="68"/>
      <c r="B7" s="95"/>
      <c r="C7" s="69"/>
      <c r="D7" s="67"/>
      <c r="E7" s="98" t="s">
        <v>1</v>
      </c>
      <c r="F7" s="98" t="s">
        <v>2</v>
      </c>
      <c r="G7" s="73"/>
      <c r="H7" s="299"/>
      <c r="I7" s="299"/>
      <c r="J7" s="299"/>
      <c r="K7" s="299"/>
      <c r="L7" s="299"/>
      <c r="M7" s="299"/>
      <c r="N7" s="297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</row>
    <row r="8" spans="1:31" ht="16.5" customHeight="1">
      <c r="A8" s="71"/>
      <c r="B8" s="70"/>
      <c r="C8" s="67" t="s">
        <v>78</v>
      </c>
      <c r="D8" s="65"/>
      <c r="E8" s="186"/>
      <c r="F8" s="187"/>
      <c r="G8" s="70"/>
      <c r="H8" s="192"/>
      <c r="I8" s="192"/>
      <c r="J8" s="192"/>
      <c r="K8" s="192"/>
      <c r="L8" s="192"/>
      <c r="M8" s="192"/>
      <c r="N8" s="192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</row>
    <row r="9" spans="1:31">
      <c r="E9" s="188"/>
      <c r="F9" s="189"/>
      <c r="H9" s="193"/>
      <c r="I9" s="193"/>
      <c r="J9" s="193"/>
      <c r="K9" s="193"/>
      <c r="L9" s="193"/>
      <c r="M9" s="193"/>
      <c r="N9" s="193"/>
    </row>
    <row r="10" spans="1:31" ht="20.25" customHeight="1">
      <c r="A10" s="110" t="s">
        <v>65</v>
      </c>
      <c r="B10" s="78"/>
      <c r="C10" s="103" t="s">
        <v>95</v>
      </c>
      <c r="E10" s="188"/>
      <c r="F10" s="189"/>
      <c r="H10" s="193"/>
      <c r="I10" s="193"/>
      <c r="J10" s="193"/>
      <c r="K10" s="193"/>
      <c r="L10" s="193"/>
      <c r="M10" s="193"/>
      <c r="N10" s="193"/>
    </row>
    <row r="11" spans="1:31">
      <c r="A11" s="30" t="s">
        <v>29</v>
      </c>
      <c r="B11" s="37"/>
      <c r="C11" s="21" t="s">
        <v>14</v>
      </c>
      <c r="E11" s="213">
        <v>23</v>
      </c>
      <c r="F11" s="214">
        <v>33</v>
      </c>
      <c r="G11" s="37"/>
      <c r="H11" s="195">
        <v>130</v>
      </c>
      <c r="I11" s="195">
        <f>110+27</f>
        <v>137</v>
      </c>
      <c r="J11" s="195">
        <v>62</v>
      </c>
      <c r="K11" s="195">
        <v>0</v>
      </c>
      <c r="L11" s="195">
        <v>0</v>
      </c>
      <c r="M11" s="195">
        <v>0</v>
      </c>
      <c r="N11" s="197">
        <f t="shared" ref="N11:N17" si="0">SUM(E11:M11)</f>
        <v>385</v>
      </c>
    </row>
    <row r="12" spans="1:31" ht="12.75" customHeight="1">
      <c r="A12" s="30" t="s">
        <v>3</v>
      </c>
      <c r="B12" s="38"/>
      <c r="C12" s="21" t="s">
        <v>60</v>
      </c>
      <c r="E12" s="215">
        <v>136</v>
      </c>
      <c r="F12" s="216">
        <v>0</v>
      </c>
      <c r="G12" s="38"/>
      <c r="H12" s="196">
        <v>0</v>
      </c>
      <c r="I12" s="196">
        <v>0</v>
      </c>
      <c r="J12" s="196">
        <v>0</v>
      </c>
      <c r="K12" s="196">
        <v>34</v>
      </c>
      <c r="L12" s="196">
        <v>0</v>
      </c>
      <c r="M12" s="196">
        <v>0</v>
      </c>
      <c r="N12" s="198">
        <f t="shared" si="0"/>
        <v>170</v>
      </c>
    </row>
    <row r="13" spans="1:31" ht="12.75" customHeight="1">
      <c r="A13" s="30" t="s">
        <v>4</v>
      </c>
      <c r="B13" s="38"/>
      <c r="C13" s="21" t="s">
        <v>61</v>
      </c>
      <c r="E13" s="215">
        <v>-1</v>
      </c>
      <c r="F13" s="216">
        <v>0</v>
      </c>
      <c r="G13" s="38"/>
      <c r="H13" s="196">
        <v>0</v>
      </c>
      <c r="I13" s="196">
        <v>0</v>
      </c>
      <c r="J13" s="196">
        <v>0</v>
      </c>
      <c r="K13" s="196">
        <v>0</v>
      </c>
      <c r="L13" s="196">
        <v>0</v>
      </c>
      <c r="M13" s="196">
        <v>0</v>
      </c>
      <c r="N13" s="198">
        <f t="shared" si="0"/>
        <v>-1</v>
      </c>
    </row>
    <row r="14" spans="1:31">
      <c r="A14" s="31" t="s">
        <v>5</v>
      </c>
      <c r="B14" s="38"/>
      <c r="C14" s="21" t="s">
        <v>58</v>
      </c>
      <c r="E14" s="215">
        <v>2</v>
      </c>
      <c r="F14" s="216">
        <v>2</v>
      </c>
      <c r="G14" s="38"/>
      <c r="H14" s="196">
        <v>41</v>
      </c>
      <c r="I14" s="196">
        <f>ROUND(4.579+1.672, 1)</f>
        <v>6.3</v>
      </c>
      <c r="J14" s="196">
        <f>73+1</f>
        <v>74</v>
      </c>
      <c r="K14" s="196">
        <v>0</v>
      </c>
      <c r="L14" s="196">
        <v>0</v>
      </c>
      <c r="M14" s="196">
        <v>0</v>
      </c>
      <c r="N14" s="198">
        <f>SUM(E14:M14)</f>
        <v>125.3</v>
      </c>
    </row>
    <row r="15" spans="1:31">
      <c r="A15" s="31" t="s">
        <v>19</v>
      </c>
      <c r="B15" s="38"/>
      <c r="C15" s="21" t="s">
        <v>59</v>
      </c>
      <c r="E15" s="215">
        <v>0</v>
      </c>
      <c r="F15" s="216">
        <v>0</v>
      </c>
      <c r="G15" s="38"/>
      <c r="H15" s="196">
        <v>0</v>
      </c>
      <c r="I15" s="196">
        <v>0</v>
      </c>
      <c r="J15" s="196">
        <v>0</v>
      </c>
      <c r="K15" s="196">
        <v>0</v>
      </c>
      <c r="L15" s="196">
        <v>78</v>
      </c>
      <c r="M15" s="196">
        <v>0</v>
      </c>
      <c r="N15" s="198">
        <f t="shared" si="0"/>
        <v>78</v>
      </c>
    </row>
    <row r="16" spans="1:31">
      <c r="A16" s="31" t="s">
        <v>34</v>
      </c>
      <c r="B16" s="38"/>
      <c r="C16" s="21" t="s">
        <v>71</v>
      </c>
      <c r="E16" s="215">
        <v>0</v>
      </c>
      <c r="F16" s="216">
        <v>0</v>
      </c>
      <c r="G16" s="38"/>
      <c r="H16" s="196">
        <v>0</v>
      </c>
      <c r="I16" s="196">
        <v>0</v>
      </c>
      <c r="J16" s="196">
        <v>-395</v>
      </c>
      <c r="K16" s="196">
        <v>0</v>
      </c>
      <c r="L16" s="196">
        <v>0</v>
      </c>
      <c r="M16" s="196">
        <v>0</v>
      </c>
      <c r="N16" s="198">
        <f t="shared" si="0"/>
        <v>-395</v>
      </c>
    </row>
    <row r="17" spans="1:14">
      <c r="A17" s="31" t="s">
        <v>63</v>
      </c>
      <c r="B17" s="38"/>
      <c r="C17" s="21" t="s">
        <v>80</v>
      </c>
      <c r="E17" s="215">
        <v>0</v>
      </c>
      <c r="F17" s="216">
        <v>0</v>
      </c>
      <c r="G17" s="38"/>
      <c r="H17" s="196">
        <v>0</v>
      </c>
      <c r="I17" s="196">
        <v>0</v>
      </c>
      <c r="J17" s="196">
        <v>0</v>
      </c>
      <c r="K17" s="196">
        <v>0</v>
      </c>
      <c r="L17" s="196">
        <v>0</v>
      </c>
      <c r="M17" s="196">
        <v>-9</v>
      </c>
      <c r="N17" s="198">
        <f t="shared" si="0"/>
        <v>-9</v>
      </c>
    </row>
    <row r="18" spans="1:14" ht="13.8" thickBot="1">
      <c r="A18" s="31"/>
      <c r="B18" s="37"/>
      <c r="C18" s="100" t="s">
        <v>0</v>
      </c>
      <c r="E18" s="190">
        <f>SUM(E11:E17)</f>
        <v>160</v>
      </c>
      <c r="F18" s="191">
        <f>SUM(F11:F17)</f>
        <v>35</v>
      </c>
      <c r="G18" s="37"/>
      <c r="H18" s="194">
        <f t="shared" ref="H18:M18" si="1">SUM(H11:H17)</f>
        <v>171</v>
      </c>
      <c r="I18" s="194">
        <f t="shared" si="1"/>
        <v>143.30000000000001</v>
      </c>
      <c r="J18" s="194">
        <f t="shared" si="1"/>
        <v>-259</v>
      </c>
      <c r="K18" s="194">
        <f t="shared" si="1"/>
        <v>34</v>
      </c>
      <c r="L18" s="194">
        <f t="shared" si="1"/>
        <v>78</v>
      </c>
      <c r="M18" s="194">
        <f t="shared" si="1"/>
        <v>-9</v>
      </c>
      <c r="N18" s="199">
        <f>SUM(E18:M18)</f>
        <v>353.3</v>
      </c>
    </row>
    <row r="19" spans="1:14" ht="13.8" thickTop="1">
      <c r="E19" s="188"/>
      <c r="F19" s="189"/>
      <c r="H19" s="193"/>
      <c r="I19" s="193"/>
      <c r="J19" s="193"/>
      <c r="K19" s="193"/>
      <c r="L19" s="193"/>
      <c r="M19" s="193"/>
      <c r="N19" s="193"/>
    </row>
    <row r="20" spans="1:14" ht="20.25" customHeight="1">
      <c r="A20" s="110" t="s">
        <v>65</v>
      </c>
      <c r="B20" s="78"/>
      <c r="C20" s="103" t="s">
        <v>92</v>
      </c>
      <c r="E20" s="188"/>
      <c r="F20" s="189"/>
      <c r="H20" s="193"/>
      <c r="I20" s="193"/>
      <c r="J20" s="193"/>
      <c r="K20" s="193"/>
      <c r="L20" s="193"/>
      <c r="M20" s="193"/>
      <c r="N20" s="193"/>
    </row>
    <row r="21" spans="1:14">
      <c r="A21" s="30" t="s">
        <v>29</v>
      </c>
      <c r="B21" s="37"/>
      <c r="C21" s="21" t="s">
        <v>14</v>
      </c>
      <c r="E21" s="213">
        <v>22</v>
      </c>
      <c r="F21" s="214">
        <v>31</v>
      </c>
      <c r="G21" s="37"/>
      <c r="H21" s="195">
        <v>133</v>
      </c>
      <c r="I21" s="195">
        <v>125</v>
      </c>
      <c r="J21" s="195">
        <v>65</v>
      </c>
      <c r="K21" s="195">
        <v>0</v>
      </c>
      <c r="L21" s="195">
        <v>0</v>
      </c>
      <c r="M21" s="195">
        <v>0</v>
      </c>
      <c r="N21" s="197">
        <f t="shared" ref="N21:N27" si="2">SUM(E21:M21)</f>
        <v>376</v>
      </c>
    </row>
    <row r="22" spans="1:14">
      <c r="A22" s="30" t="s">
        <v>3</v>
      </c>
      <c r="B22" s="38"/>
      <c r="C22" s="21" t="s">
        <v>60</v>
      </c>
      <c r="E22" s="215">
        <v>141</v>
      </c>
      <c r="F22" s="216">
        <v>0</v>
      </c>
      <c r="G22" s="38"/>
      <c r="H22" s="196">
        <v>0</v>
      </c>
      <c r="I22" s="196">
        <v>0</v>
      </c>
      <c r="J22" s="196">
        <v>0</v>
      </c>
      <c r="K22" s="196">
        <v>39</v>
      </c>
      <c r="L22" s="196">
        <v>0</v>
      </c>
      <c r="M22" s="196">
        <v>0</v>
      </c>
      <c r="N22" s="198">
        <f>SUM(E22:M22)</f>
        <v>180</v>
      </c>
    </row>
    <row r="23" spans="1:14">
      <c r="A23" s="30" t="s">
        <v>4</v>
      </c>
      <c r="B23" s="38"/>
      <c r="C23" s="21" t="s">
        <v>61</v>
      </c>
      <c r="E23" s="215">
        <v>0</v>
      </c>
      <c r="F23" s="216">
        <v>0</v>
      </c>
      <c r="G23" s="38"/>
      <c r="H23" s="196">
        <v>0</v>
      </c>
      <c r="I23" s="196">
        <v>0</v>
      </c>
      <c r="J23" s="196">
        <v>0</v>
      </c>
      <c r="K23" s="196">
        <v>0</v>
      </c>
      <c r="L23" s="196">
        <v>0</v>
      </c>
      <c r="M23" s="196">
        <v>0</v>
      </c>
      <c r="N23" s="198">
        <f t="shared" si="2"/>
        <v>0</v>
      </c>
    </row>
    <row r="24" spans="1:14">
      <c r="A24" s="31" t="s">
        <v>5</v>
      </c>
      <c r="B24" s="38"/>
      <c r="C24" s="21" t="s">
        <v>58</v>
      </c>
      <c r="E24" s="215">
        <v>1</v>
      </c>
      <c r="F24" s="216">
        <v>2</v>
      </c>
      <c r="G24" s="38"/>
      <c r="H24" s="196">
        <v>50</v>
      </c>
      <c r="I24" s="196">
        <v>8</v>
      </c>
      <c r="J24" s="196">
        <v>-19</v>
      </c>
      <c r="K24" s="196">
        <v>0</v>
      </c>
      <c r="L24" s="196">
        <v>0</v>
      </c>
      <c r="M24" s="196">
        <v>0</v>
      </c>
      <c r="N24" s="198">
        <f>SUM(E24:M24)</f>
        <v>42</v>
      </c>
    </row>
    <row r="25" spans="1:14">
      <c r="A25" s="31" t="s">
        <v>19</v>
      </c>
      <c r="B25" s="38"/>
      <c r="C25" s="21" t="s">
        <v>59</v>
      </c>
      <c r="E25" s="215">
        <v>0</v>
      </c>
      <c r="F25" s="216">
        <v>0</v>
      </c>
      <c r="G25" s="38"/>
      <c r="H25" s="196">
        <v>0</v>
      </c>
      <c r="I25" s="196">
        <v>0</v>
      </c>
      <c r="J25" s="196">
        <v>0</v>
      </c>
      <c r="K25" s="196">
        <v>0</v>
      </c>
      <c r="L25" s="196">
        <v>186</v>
      </c>
      <c r="M25" s="196">
        <v>0</v>
      </c>
      <c r="N25" s="198">
        <f t="shared" si="2"/>
        <v>186</v>
      </c>
    </row>
    <row r="26" spans="1:14">
      <c r="A26" s="31" t="s">
        <v>34</v>
      </c>
      <c r="B26" s="38"/>
      <c r="C26" s="21" t="s">
        <v>71</v>
      </c>
      <c r="E26" s="215">
        <v>5</v>
      </c>
      <c r="F26" s="216">
        <v>0</v>
      </c>
      <c r="G26" s="38"/>
      <c r="H26" s="196">
        <v>0</v>
      </c>
      <c r="I26" s="196">
        <v>0</v>
      </c>
      <c r="J26" s="196">
        <v>0</v>
      </c>
      <c r="K26" s="196">
        <v>0</v>
      </c>
      <c r="L26" s="196">
        <v>0</v>
      </c>
      <c r="M26" s="196">
        <v>0</v>
      </c>
      <c r="N26" s="198">
        <f t="shared" si="2"/>
        <v>5</v>
      </c>
    </row>
    <row r="27" spans="1:14">
      <c r="A27" s="31" t="s">
        <v>63</v>
      </c>
      <c r="B27" s="38"/>
      <c r="C27" s="21" t="s">
        <v>80</v>
      </c>
      <c r="E27" s="215">
        <v>0</v>
      </c>
      <c r="F27" s="216">
        <v>0</v>
      </c>
      <c r="G27" s="38"/>
      <c r="H27" s="196">
        <v>0</v>
      </c>
      <c r="I27" s="196">
        <v>0</v>
      </c>
      <c r="J27" s="196">
        <v>0</v>
      </c>
      <c r="K27" s="196">
        <v>0</v>
      </c>
      <c r="L27" s="196">
        <v>0</v>
      </c>
      <c r="M27" s="196">
        <v>-64</v>
      </c>
      <c r="N27" s="198">
        <f t="shared" si="2"/>
        <v>-64</v>
      </c>
    </row>
    <row r="28" spans="1:14" ht="13.8" thickBot="1">
      <c r="A28" s="31"/>
      <c r="B28" s="37"/>
      <c r="C28" s="100" t="s">
        <v>0</v>
      </c>
      <c r="E28" s="190">
        <f>SUM(E21:E27)</f>
        <v>169</v>
      </c>
      <c r="F28" s="191">
        <f>SUM(F21:F27)</f>
        <v>33</v>
      </c>
      <c r="G28" s="37"/>
      <c r="H28" s="194">
        <f t="shared" ref="H28" si="3">SUM(H21:H27)</f>
        <v>183</v>
      </c>
      <c r="I28" s="194">
        <f t="shared" ref="I28" si="4">SUM(I21:I27)</f>
        <v>133</v>
      </c>
      <c r="J28" s="194">
        <f t="shared" ref="J28" si="5">SUM(J21:J27)</f>
        <v>46</v>
      </c>
      <c r="K28" s="194">
        <f t="shared" ref="K28" si="6">SUM(K21:K27)</f>
        <v>39</v>
      </c>
      <c r="L28" s="194">
        <f t="shared" ref="L28" si="7">SUM(L21:L27)</f>
        <v>186</v>
      </c>
      <c r="M28" s="194">
        <f t="shared" ref="M28" si="8">SUM(M21:M27)</f>
        <v>-64</v>
      </c>
      <c r="N28" s="199">
        <f>SUM(E28:M28)</f>
        <v>725</v>
      </c>
    </row>
    <row r="29" spans="1:14" ht="13.8" thickTop="1">
      <c r="A29" s="31"/>
      <c r="B29" s="37"/>
      <c r="C29" s="100"/>
      <c r="E29" s="213"/>
      <c r="F29" s="214"/>
      <c r="G29" s="37"/>
      <c r="H29" s="195"/>
      <c r="I29" s="195"/>
      <c r="J29" s="195"/>
      <c r="K29" s="195"/>
      <c r="L29" s="195"/>
      <c r="M29" s="195"/>
      <c r="N29" s="197"/>
    </row>
    <row r="30" spans="1:14" ht="20.25" customHeight="1">
      <c r="A30" s="110" t="s">
        <v>65</v>
      </c>
      <c r="B30" s="78"/>
      <c r="C30" s="103" t="s">
        <v>109</v>
      </c>
      <c r="E30" s="188"/>
      <c r="F30" s="189"/>
      <c r="H30" s="193"/>
      <c r="I30" s="193"/>
      <c r="J30" s="193"/>
      <c r="K30" s="193"/>
      <c r="L30" s="193"/>
      <c r="M30" s="193"/>
      <c r="N30" s="193"/>
    </row>
    <row r="31" spans="1:14">
      <c r="A31" s="30" t="s">
        <v>29</v>
      </c>
      <c r="B31" s="37"/>
      <c r="C31" s="21" t="s">
        <v>14</v>
      </c>
      <c r="E31" s="213">
        <v>22</v>
      </c>
      <c r="F31" s="214">
        <v>32</v>
      </c>
      <c r="G31" s="37"/>
      <c r="H31" s="195">
        <v>135</v>
      </c>
      <c r="I31" s="195">
        <v>124</v>
      </c>
      <c r="J31" s="195">
        <v>63</v>
      </c>
      <c r="K31" s="195">
        <v>0</v>
      </c>
      <c r="L31" s="195">
        <v>0</v>
      </c>
      <c r="M31" s="195">
        <v>0</v>
      </c>
      <c r="N31" s="197">
        <f>SUM(E31:M31)</f>
        <v>376</v>
      </c>
    </row>
    <row r="32" spans="1:14">
      <c r="A32" s="30" t="s">
        <v>3</v>
      </c>
      <c r="B32" s="38"/>
      <c r="C32" s="21" t="s">
        <v>60</v>
      </c>
      <c r="E32" s="215">
        <v>141</v>
      </c>
      <c r="F32" s="189">
        <v>0</v>
      </c>
      <c r="G32" s="38"/>
      <c r="H32" s="215">
        <v>0</v>
      </c>
      <c r="I32" s="215">
        <v>0</v>
      </c>
      <c r="J32" s="215">
        <v>0</v>
      </c>
      <c r="K32" s="196">
        <v>39</v>
      </c>
      <c r="L32" s="215">
        <v>0</v>
      </c>
      <c r="M32" s="215">
        <v>0</v>
      </c>
      <c r="N32" s="198">
        <f t="shared" ref="N32:N37" si="9">SUM(E32:M32)</f>
        <v>180</v>
      </c>
    </row>
    <row r="33" spans="1:14">
      <c r="A33" s="30" t="s">
        <v>4</v>
      </c>
      <c r="B33" s="38"/>
      <c r="C33" s="21" t="s">
        <v>61</v>
      </c>
      <c r="E33" s="215">
        <v>0</v>
      </c>
      <c r="F33" s="189">
        <v>0</v>
      </c>
      <c r="G33" s="38"/>
      <c r="H33" s="215">
        <v>0</v>
      </c>
      <c r="I33" s="215">
        <v>0</v>
      </c>
      <c r="J33" s="215">
        <v>0</v>
      </c>
      <c r="K33" s="215">
        <v>0</v>
      </c>
      <c r="L33" s="215">
        <v>0</v>
      </c>
      <c r="M33" s="215">
        <v>0</v>
      </c>
      <c r="N33" s="198">
        <f t="shared" si="9"/>
        <v>0</v>
      </c>
    </row>
    <row r="34" spans="1:14">
      <c r="A34" s="31" t="s">
        <v>5</v>
      </c>
      <c r="B34" s="38"/>
      <c r="C34" s="21" t="s">
        <v>58</v>
      </c>
      <c r="E34" s="215">
        <v>1</v>
      </c>
      <c r="F34" s="216">
        <v>1</v>
      </c>
      <c r="G34" s="38"/>
      <c r="H34" s="196">
        <v>56</v>
      </c>
      <c r="I34" s="196">
        <v>9</v>
      </c>
      <c r="J34" s="196">
        <v>13</v>
      </c>
      <c r="K34" s="215">
        <v>0</v>
      </c>
      <c r="L34" s="215">
        <v>0</v>
      </c>
      <c r="M34" s="215">
        <v>0</v>
      </c>
      <c r="N34" s="198">
        <f t="shared" si="9"/>
        <v>80</v>
      </c>
    </row>
    <row r="35" spans="1:14">
      <c r="A35" s="31" t="s">
        <v>19</v>
      </c>
      <c r="B35" s="38"/>
      <c r="C35" s="21" t="s">
        <v>59</v>
      </c>
      <c r="E35" s="215">
        <v>0</v>
      </c>
      <c r="F35" s="216">
        <v>0</v>
      </c>
      <c r="G35" s="38">
        <v>0</v>
      </c>
      <c r="H35" s="215">
        <v>0</v>
      </c>
      <c r="I35" s="215">
        <v>0</v>
      </c>
      <c r="J35" s="215">
        <v>0</v>
      </c>
      <c r="K35" s="215">
        <v>0</v>
      </c>
      <c r="L35" s="196">
        <v>18</v>
      </c>
      <c r="M35" s="215">
        <v>0</v>
      </c>
      <c r="N35" s="198">
        <f t="shared" si="9"/>
        <v>18</v>
      </c>
    </row>
    <row r="36" spans="1:14">
      <c r="A36" s="31" t="s">
        <v>34</v>
      </c>
      <c r="B36" s="38"/>
      <c r="C36" s="21" t="s">
        <v>71</v>
      </c>
      <c r="E36" s="215">
        <v>0</v>
      </c>
      <c r="F36" s="216">
        <v>0</v>
      </c>
      <c r="G36" s="38">
        <v>0</v>
      </c>
      <c r="H36" s="215">
        <v>0</v>
      </c>
      <c r="I36" s="215">
        <v>0</v>
      </c>
      <c r="J36" s="196">
        <v>-1</v>
      </c>
      <c r="K36" s="193">
        <v>0</v>
      </c>
      <c r="L36" s="215">
        <v>0</v>
      </c>
      <c r="M36" s="215">
        <v>0</v>
      </c>
      <c r="N36" s="198">
        <f t="shared" si="9"/>
        <v>-1</v>
      </c>
    </row>
    <row r="37" spans="1:14">
      <c r="A37" s="31" t="s">
        <v>63</v>
      </c>
      <c r="B37" s="38"/>
      <c r="C37" s="21" t="s">
        <v>80</v>
      </c>
      <c r="E37" s="215">
        <v>0</v>
      </c>
      <c r="F37" s="258">
        <v>0</v>
      </c>
      <c r="G37" s="38">
        <v>0</v>
      </c>
      <c r="H37" s="215">
        <v>0</v>
      </c>
      <c r="I37" s="215">
        <v>0</v>
      </c>
      <c r="J37" s="215">
        <v>0</v>
      </c>
      <c r="K37" s="215">
        <v>0</v>
      </c>
      <c r="L37" s="215">
        <v>0</v>
      </c>
      <c r="M37" s="196">
        <v>-4</v>
      </c>
      <c r="N37" s="198">
        <f t="shared" si="9"/>
        <v>-4</v>
      </c>
    </row>
    <row r="38" spans="1:14" ht="13.8" thickBot="1">
      <c r="A38" s="31"/>
      <c r="B38" s="37"/>
      <c r="C38" s="100" t="s">
        <v>0</v>
      </c>
      <c r="E38" s="190">
        <f>SUM(E31:E37)</f>
        <v>164</v>
      </c>
      <c r="F38" s="191">
        <f t="shared" ref="F38:N38" si="10">SUM(F31:F37)</f>
        <v>33</v>
      </c>
      <c r="G38" s="37">
        <f t="shared" si="10"/>
        <v>0</v>
      </c>
      <c r="H38" s="194">
        <f t="shared" si="10"/>
        <v>191</v>
      </c>
      <c r="I38" s="194">
        <f t="shared" si="10"/>
        <v>133</v>
      </c>
      <c r="J38" s="194">
        <f t="shared" si="10"/>
        <v>75</v>
      </c>
      <c r="K38" s="194">
        <f t="shared" si="10"/>
        <v>39</v>
      </c>
      <c r="L38" s="194">
        <f t="shared" si="10"/>
        <v>18</v>
      </c>
      <c r="M38" s="194">
        <f t="shared" si="10"/>
        <v>-4</v>
      </c>
      <c r="N38" s="199">
        <f t="shared" si="10"/>
        <v>649</v>
      </c>
    </row>
    <row r="39" spans="1:14" ht="13.8" thickTop="1">
      <c r="E39" s="188"/>
      <c r="F39" s="189"/>
      <c r="H39" s="193"/>
      <c r="I39" s="193"/>
      <c r="J39" s="193"/>
      <c r="K39" s="193"/>
      <c r="L39" s="193"/>
      <c r="M39" s="193"/>
      <c r="N39" s="193"/>
    </row>
    <row r="40" spans="1:14" ht="20.25" customHeight="1">
      <c r="A40" s="110" t="s">
        <v>65</v>
      </c>
      <c r="B40" s="78"/>
      <c r="C40" s="103" t="s">
        <v>113</v>
      </c>
      <c r="E40" s="188"/>
      <c r="F40" s="189"/>
      <c r="H40" s="193"/>
      <c r="I40" s="193"/>
      <c r="J40" s="193"/>
      <c r="K40" s="193"/>
      <c r="L40" s="193"/>
      <c r="M40" s="193"/>
      <c r="N40" s="193"/>
    </row>
    <row r="41" spans="1:14">
      <c r="A41" s="30" t="s">
        <v>29</v>
      </c>
      <c r="B41" s="37"/>
      <c r="C41" s="21" t="s">
        <v>14</v>
      </c>
      <c r="E41" s="213">
        <v>23</v>
      </c>
      <c r="F41" s="214">
        <v>34</v>
      </c>
      <c r="G41" s="37"/>
      <c r="H41" s="195">
        <v>142</v>
      </c>
      <c r="I41" s="195">
        <v>133</v>
      </c>
      <c r="J41" s="195">
        <v>60</v>
      </c>
      <c r="K41" s="195">
        <v>0</v>
      </c>
      <c r="L41" s="195">
        <v>0</v>
      </c>
      <c r="M41" s="195">
        <v>0</v>
      </c>
      <c r="N41" s="197">
        <f>SUM(E41:M41)</f>
        <v>392</v>
      </c>
    </row>
    <row r="42" spans="1:14">
      <c r="A42" s="30" t="s">
        <v>3</v>
      </c>
      <c r="B42" s="38"/>
      <c r="C42" s="21" t="s">
        <v>60</v>
      </c>
      <c r="E42" s="215">
        <v>144</v>
      </c>
      <c r="F42" s="216">
        <v>0</v>
      </c>
      <c r="G42" s="38"/>
      <c r="H42" s="196">
        <v>0</v>
      </c>
      <c r="I42" s="196">
        <v>0</v>
      </c>
      <c r="J42" s="196">
        <v>0</v>
      </c>
      <c r="K42" s="196">
        <v>38</v>
      </c>
      <c r="L42" s="195">
        <v>0</v>
      </c>
      <c r="M42" s="195">
        <v>0</v>
      </c>
      <c r="N42" s="198">
        <f t="shared" ref="N42:N47" si="11">SUM(E42:M42)</f>
        <v>182</v>
      </c>
    </row>
    <row r="43" spans="1:14">
      <c r="A43" s="30" t="s">
        <v>4</v>
      </c>
      <c r="B43" s="38"/>
      <c r="C43" s="21" t="s">
        <v>61</v>
      </c>
      <c r="E43" s="215">
        <v>17</v>
      </c>
      <c r="F43" s="216">
        <v>0</v>
      </c>
      <c r="G43" s="38">
        <v>0</v>
      </c>
      <c r="H43" s="196">
        <v>0</v>
      </c>
      <c r="I43" s="196">
        <v>0</v>
      </c>
      <c r="J43" s="196">
        <v>0</v>
      </c>
      <c r="K43" s="196">
        <v>0</v>
      </c>
      <c r="L43" s="196">
        <v>0</v>
      </c>
      <c r="M43" s="196">
        <v>0</v>
      </c>
      <c r="N43" s="198">
        <f t="shared" si="11"/>
        <v>17</v>
      </c>
    </row>
    <row r="44" spans="1:14">
      <c r="A44" s="31" t="s">
        <v>5</v>
      </c>
      <c r="B44" s="38"/>
      <c r="C44" s="21" t="s">
        <v>58</v>
      </c>
      <c r="E44" s="215">
        <v>0</v>
      </c>
      <c r="F44" s="216">
        <v>1</v>
      </c>
      <c r="G44" s="38"/>
      <c r="H44" s="196">
        <v>54</v>
      </c>
      <c r="I44" s="196">
        <v>5</v>
      </c>
      <c r="J44" s="196">
        <v>2</v>
      </c>
      <c r="K44" s="196">
        <v>0</v>
      </c>
      <c r="L44" s="196">
        <v>0</v>
      </c>
      <c r="M44" s="196">
        <v>0</v>
      </c>
      <c r="N44" s="198">
        <f t="shared" si="11"/>
        <v>62</v>
      </c>
    </row>
    <row r="45" spans="1:14">
      <c r="A45" s="31" t="s">
        <v>19</v>
      </c>
      <c r="B45" s="38"/>
      <c r="C45" s="21" t="s">
        <v>59</v>
      </c>
      <c r="E45" s="215">
        <v>0</v>
      </c>
      <c r="F45" s="216">
        <v>0</v>
      </c>
      <c r="G45" s="38">
        <v>0</v>
      </c>
      <c r="H45" s="196">
        <v>0</v>
      </c>
      <c r="I45" s="196">
        <v>0</v>
      </c>
      <c r="J45" s="196">
        <v>0</v>
      </c>
      <c r="K45" s="196">
        <v>0</v>
      </c>
      <c r="L45" s="196">
        <v>40</v>
      </c>
      <c r="M45" s="196">
        <v>0</v>
      </c>
      <c r="N45" s="198">
        <f t="shared" si="11"/>
        <v>40</v>
      </c>
    </row>
    <row r="46" spans="1:14">
      <c r="A46" s="31" t="s">
        <v>34</v>
      </c>
      <c r="B46" s="38"/>
      <c r="C46" s="21" t="s">
        <v>71</v>
      </c>
      <c r="E46" s="215">
        <v>0</v>
      </c>
      <c r="F46" s="216">
        <v>0</v>
      </c>
      <c r="G46" s="38"/>
      <c r="H46" s="196">
        <v>0</v>
      </c>
      <c r="I46" s="196">
        <v>0</v>
      </c>
      <c r="J46" s="196">
        <v>0</v>
      </c>
      <c r="K46" s="196">
        <v>0</v>
      </c>
      <c r="L46" s="196">
        <v>0</v>
      </c>
      <c r="M46" s="196">
        <v>0</v>
      </c>
      <c r="N46" s="198">
        <f t="shared" si="11"/>
        <v>0</v>
      </c>
    </row>
    <row r="47" spans="1:14">
      <c r="A47" s="31" t="s">
        <v>63</v>
      </c>
      <c r="B47" s="38"/>
      <c r="C47" s="21" t="s">
        <v>80</v>
      </c>
      <c r="E47" s="215">
        <v>0</v>
      </c>
      <c r="F47" s="216">
        <v>0</v>
      </c>
      <c r="G47" s="38"/>
      <c r="H47" s="196">
        <v>0</v>
      </c>
      <c r="I47" s="196">
        <v>0</v>
      </c>
      <c r="J47" s="196">
        <v>0</v>
      </c>
      <c r="K47" s="196">
        <v>0</v>
      </c>
      <c r="L47" s="196">
        <v>0</v>
      </c>
      <c r="M47" s="196">
        <v>20</v>
      </c>
      <c r="N47" s="198">
        <f t="shared" si="11"/>
        <v>20</v>
      </c>
    </row>
    <row r="48" spans="1:14" ht="13.8" thickBot="1">
      <c r="A48" s="31"/>
      <c r="B48" s="37"/>
      <c r="C48" s="100" t="s">
        <v>0</v>
      </c>
      <c r="E48" s="190">
        <f>SUM(E41:E47)</f>
        <v>184</v>
      </c>
      <c r="F48" s="191">
        <f t="shared" ref="F48:H48" si="12">SUM(F41:F47)</f>
        <v>35</v>
      </c>
      <c r="G48" s="37">
        <f t="shared" si="12"/>
        <v>0</v>
      </c>
      <c r="H48" s="194">
        <f t="shared" si="12"/>
        <v>196</v>
      </c>
      <c r="I48" s="194">
        <f>SUM(I41:I47)</f>
        <v>138</v>
      </c>
      <c r="J48" s="194">
        <f t="shared" ref="J48:N48" si="13">SUM(J41:J47)</f>
        <v>62</v>
      </c>
      <c r="K48" s="194">
        <f t="shared" si="13"/>
        <v>38</v>
      </c>
      <c r="L48" s="194">
        <f t="shared" si="13"/>
        <v>40</v>
      </c>
      <c r="M48" s="194">
        <f t="shared" si="13"/>
        <v>20</v>
      </c>
      <c r="N48" s="199">
        <f t="shared" si="13"/>
        <v>713</v>
      </c>
    </row>
    <row r="49" spans="1:14" ht="13.8" thickTop="1">
      <c r="A49" s="31"/>
      <c r="B49" s="37"/>
      <c r="C49" s="100"/>
      <c r="E49" s="213"/>
      <c r="F49" s="214"/>
      <c r="G49" s="37"/>
      <c r="H49" s="195"/>
      <c r="I49" s="195"/>
      <c r="J49" s="195"/>
      <c r="K49" s="195"/>
      <c r="L49" s="195"/>
      <c r="M49" s="195"/>
      <c r="N49" s="197"/>
    </row>
    <row r="50" spans="1:14" ht="20.25" customHeight="1">
      <c r="A50" s="110" t="s">
        <v>65</v>
      </c>
      <c r="B50" s="78"/>
      <c r="C50" s="103" t="s">
        <v>115</v>
      </c>
      <c r="E50" s="188"/>
      <c r="F50" s="189"/>
      <c r="H50" s="193"/>
      <c r="I50" s="193"/>
      <c r="J50" s="193"/>
      <c r="K50" s="193"/>
      <c r="L50" s="193"/>
      <c r="M50" s="193"/>
      <c r="N50" s="193"/>
    </row>
    <row r="51" spans="1:14">
      <c r="A51" s="30" t="s">
        <v>29</v>
      </c>
      <c r="B51" s="37"/>
      <c r="C51" s="21" t="s">
        <v>14</v>
      </c>
      <c r="E51" s="213">
        <f>E11+E21+E31+E41</f>
        <v>90</v>
      </c>
      <c r="F51" s="214">
        <f t="shared" ref="F51:F57" si="14">F11+F21+F31+F41</f>
        <v>130</v>
      </c>
      <c r="G51" s="37"/>
      <c r="H51" s="195">
        <f>H11+H21+H31+H41</f>
        <v>540</v>
      </c>
      <c r="I51" s="195">
        <f t="shared" ref="I51:M51" si="15">I11+I21+I31+I41</f>
        <v>519</v>
      </c>
      <c r="J51" s="195">
        <f t="shared" si="15"/>
        <v>250</v>
      </c>
      <c r="K51" s="195">
        <f t="shared" si="15"/>
        <v>0</v>
      </c>
      <c r="L51" s="195">
        <f t="shared" si="15"/>
        <v>0</v>
      </c>
      <c r="M51" s="195">
        <f t="shared" si="15"/>
        <v>0</v>
      </c>
      <c r="N51" s="197">
        <f>N11+N21+N31+N41</f>
        <v>1529</v>
      </c>
    </row>
    <row r="52" spans="1:14">
      <c r="A52" s="30" t="s">
        <v>3</v>
      </c>
      <c r="B52" s="38"/>
      <c r="C52" s="21" t="s">
        <v>60</v>
      </c>
      <c r="E52" s="215">
        <f t="shared" ref="E52" si="16">E12+E22+E32+E42</f>
        <v>562</v>
      </c>
      <c r="F52" s="216">
        <f t="shared" si="14"/>
        <v>0</v>
      </c>
      <c r="G52" s="38"/>
      <c r="H52" s="196">
        <f t="shared" ref="H52:N52" si="17">H12+H22+H32+H42</f>
        <v>0</v>
      </c>
      <c r="I52" s="196">
        <f t="shared" si="17"/>
        <v>0</v>
      </c>
      <c r="J52" s="196">
        <f t="shared" si="17"/>
        <v>0</v>
      </c>
      <c r="K52" s="196">
        <f t="shared" si="17"/>
        <v>150</v>
      </c>
      <c r="L52" s="196">
        <f t="shared" si="17"/>
        <v>0</v>
      </c>
      <c r="M52" s="196">
        <f t="shared" si="17"/>
        <v>0</v>
      </c>
      <c r="N52" s="198">
        <f t="shared" si="17"/>
        <v>712</v>
      </c>
    </row>
    <row r="53" spans="1:14">
      <c r="A53" s="30" t="s">
        <v>4</v>
      </c>
      <c r="B53" s="38"/>
      <c r="C53" s="21" t="s">
        <v>61</v>
      </c>
      <c r="E53" s="215">
        <f t="shared" ref="E53" si="18">E13+E23+E33+E43</f>
        <v>16</v>
      </c>
      <c r="F53" s="216">
        <f t="shared" si="14"/>
        <v>0</v>
      </c>
      <c r="G53" s="38"/>
      <c r="H53" s="196">
        <f t="shared" ref="H53:N53" si="19">H13+H23+H33+H43</f>
        <v>0</v>
      </c>
      <c r="I53" s="196">
        <f t="shared" si="19"/>
        <v>0</v>
      </c>
      <c r="J53" s="196">
        <f t="shared" si="19"/>
        <v>0</v>
      </c>
      <c r="K53" s="196">
        <f t="shared" si="19"/>
        <v>0</v>
      </c>
      <c r="L53" s="196">
        <f t="shared" si="19"/>
        <v>0</v>
      </c>
      <c r="M53" s="196">
        <f t="shared" si="19"/>
        <v>0</v>
      </c>
      <c r="N53" s="198">
        <f t="shared" si="19"/>
        <v>16</v>
      </c>
    </row>
    <row r="54" spans="1:14">
      <c r="A54" s="31" t="s">
        <v>5</v>
      </c>
      <c r="B54" s="38"/>
      <c r="C54" s="21" t="s">
        <v>58</v>
      </c>
      <c r="E54" s="215">
        <f t="shared" ref="E54" si="20">E14+E24+E34+E44</f>
        <v>4</v>
      </c>
      <c r="F54" s="216">
        <f t="shared" si="14"/>
        <v>6</v>
      </c>
      <c r="G54" s="38"/>
      <c r="H54" s="196">
        <f t="shared" ref="H54:N54" si="21">H14+H24+H34+H44</f>
        <v>201</v>
      </c>
      <c r="I54" s="196">
        <f t="shared" si="21"/>
        <v>28.3</v>
      </c>
      <c r="J54" s="196">
        <f t="shared" si="21"/>
        <v>70</v>
      </c>
      <c r="K54" s="196">
        <f t="shared" si="21"/>
        <v>0</v>
      </c>
      <c r="L54" s="196">
        <f t="shared" si="21"/>
        <v>0</v>
      </c>
      <c r="M54" s="196">
        <f t="shared" si="21"/>
        <v>0</v>
      </c>
      <c r="N54" s="198">
        <f t="shared" si="21"/>
        <v>309.3</v>
      </c>
    </row>
    <row r="55" spans="1:14">
      <c r="A55" s="31" t="s">
        <v>19</v>
      </c>
      <c r="B55" s="38"/>
      <c r="C55" s="21" t="s">
        <v>59</v>
      </c>
      <c r="E55" s="215">
        <f t="shared" ref="E55" si="22">E15+E25+E35+E45</f>
        <v>0</v>
      </c>
      <c r="F55" s="216">
        <f t="shared" si="14"/>
        <v>0</v>
      </c>
      <c r="G55" s="38"/>
      <c r="H55" s="196">
        <f t="shared" ref="H55:N55" si="23">H15+H25+H35+H45</f>
        <v>0</v>
      </c>
      <c r="I55" s="196">
        <f t="shared" si="23"/>
        <v>0</v>
      </c>
      <c r="J55" s="196">
        <f t="shared" si="23"/>
        <v>0</v>
      </c>
      <c r="K55" s="196">
        <f t="shared" si="23"/>
        <v>0</v>
      </c>
      <c r="L55" s="196">
        <f t="shared" si="23"/>
        <v>322</v>
      </c>
      <c r="M55" s="196">
        <f t="shared" si="23"/>
        <v>0</v>
      </c>
      <c r="N55" s="198">
        <f t="shared" si="23"/>
        <v>322</v>
      </c>
    </row>
    <row r="56" spans="1:14">
      <c r="A56" s="31" t="s">
        <v>34</v>
      </c>
      <c r="B56" s="38"/>
      <c r="C56" s="21" t="s">
        <v>71</v>
      </c>
      <c r="E56" s="215">
        <f t="shared" ref="E56" si="24">E16+E26+E36+E46</f>
        <v>5</v>
      </c>
      <c r="F56" s="216">
        <f t="shared" si="14"/>
        <v>0</v>
      </c>
      <c r="G56" s="38"/>
      <c r="H56" s="196">
        <f t="shared" ref="H56:N56" si="25">H16+H26+H36+H46</f>
        <v>0</v>
      </c>
      <c r="I56" s="196">
        <f t="shared" si="25"/>
        <v>0</v>
      </c>
      <c r="J56" s="196">
        <f t="shared" si="25"/>
        <v>-396</v>
      </c>
      <c r="K56" s="196">
        <f t="shared" si="25"/>
        <v>0</v>
      </c>
      <c r="L56" s="196">
        <f t="shared" si="25"/>
        <v>0</v>
      </c>
      <c r="M56" s="196">
        <f t="shared" si="25"/>
        <v>0</v>
      </c>
      <c r="N56" s="198">
        <f t="shared" si="25"/>
        <v>-391</v>
      </c>
    </row>
    <row r="57" spans="1:14">
      <c r="A57" s="31" t="s">
        <v>63</v>
      </c>
      <c r="B57" s="38"/>
      <c r="C57" s="21" t="s">
        <v>80</v>
      </c>
      <c r="E57" s="215">
        <f t="shared" ref="E57" si="26">E17+E27+E37+E47</f>
        <v>0</v>
      </c>
      <c r="F57" s="216">
        <f t="shared" si="14"/>
        <v>0</v>
      </c>
      <c r="G57" s="38"/>
      <c r="H57" s="196">
        <f t="shared" ref="H57:N57" si="27">H17+H27+H37+H47</f>
        <v>0</v>
      </c>
      <c r="I57" s="196">
        <f t="shared" si="27"/>
        <v>0</v>
      </c>
      <c r="J57" s="196">
        <f t="shared" si="27"/>
        <v>0</v>
      </c>
      <c r="K57" s="196">
        <f t="shared" si="27"/>
        <v>0</v>
      </c>
      <c r="L57" s="196">
        <f t="shared" si="27"/>
        <v>0</v>
      </c>
      <c r="M57" s="196">
        <f t="shared" si="27"/>
        <v>-57</v>
      </c>
      <c r="N57" s="198">
        <f t="shared" si="27"/>
        <v>-57</v>
      </c>
    </row>
    <row r="58" spans="1:14" ht="13.8" thickBot="1">
      <c r="A58" s="31"/>
      <c r="B58" s="37"/>
      <c r="C58" s="100" t="s">
        <v>0</v>
      </c>
      <c r="E58" s="190">
        <f>SUM(E51:E57)</f>
        <v>677</v>
      </c>
      <c r="F58" s="191">
        <f t="shared" ref="F58:N58" si="28">SUM(F51:F57)</f>
        <v>136</v>
      </c>
      <c r="G58" s="37">
        <f t="shared" si="28"/>
        <v>0</v>
      </c>
      <c r="H58" s="194">
        <f t="shared" si="28"/>
        <v>741</v>
      </c>
      <c r="I58" s="194">
        <f>SUM(I51:I57)</f>
        <v>547.29999999999995</v>
      </c>
      <c r="J58" s="194">
        <f t="shared" si="28"/>
        <v>-76</v>
      </c>
      <c r="K58" s="194">
        <f t="shared" si="28"/>
        <v>150</v>
      </c>
      <c r="L58" s="194">
        <f t="shared" si="28"/>
        <v>322</v>
      </c>
      <c r="M58" s="194">
        <f t="shared" si="28"/>
        <v>-57</v>
      </c>
      <c r="N58" s="199">
        <f t="shared" si="28"/>
        <v>2440.3000000000002</v>
      </c>
    </row>
    <row r="59" spans="1:14" ht="13.8" thickTop="1"/>
  </sheetData>
  <mergeCells count="9">
    <mergeCell ref="E5:F5"/>
    <mergeCell ref="H5:L5"/>
    <mergeCell ref="N6:N7"/>
    <mergeCell ref="K6:K7"/>
    <mergeCell ref="H6:H7"/>
    <mergeCell ref="I6:I7"/>
    <mergeCell ref="M6:M7"/>
    <mergeCell ref="J6:J7"/>
    <mergeCell ref="L6:L7"/>
  </mergeCells>
  <phoneticPr fontId="4" type="noConversion"/>
  <pageMargins left="0.25" right="0.25" top="0.75" bottom="0.75" header="0.3" footer="0.3"/>
  <pageSetup scale="65" orientation="landscape" r:id="rId1"/>
  <headerFooter alignWithMargins="0">
    <oddFooter xml:space="preserve">&amp;L&amp;9Income Statements and GAAP Reconciliation&amp;C&amp;9Cisco Systems, Inc. 
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0"/>
  <sheetViews>
    <sheetView showGridLines="0" zoomScaleNormal="100" workbookViewId="0">
      <selection activeCell="K18" sqref="A1:K18"/>
    </sheetView>
  </sheetViews>
  <sheetFormatPr defaultRowHeight="13.2"/>
  <cols>
    <col min="1" max="1" width="30" style="47" customWidth="1"/>
    <col min="2" max="2" width="1.5546875" style="47" customWidth="1"/>
    <col min="3" max="5" width="13.21875" style="47" customWidth="1"/>
    <col min="6" max="6" width="1.77734375" style="47" customWidth="1"/>
    <col min="7" max="9" width="13.21875" style="47" customWidth="1"/>
    <col min="10" max="10" width="1.77734375" style="47" customWidth="1"/>
    <col min="11" max="11" width="12.5546875" style="47" customWidth="1"/>
    <col min="12" max="256" width="9.21875" style="47"/>
    <col min="257" max="257" width="30" style="47" customWidth="1"/>
    <col min="258" max="258" width="1.5546875" style="47" customWidth="1"/>
    <col min="259" max="261" width="13.21875" style="47" customWidth="1"/>
    <col min="262" max="262" width="1.77734375" style="47" customWidth="1"/>
    <col min="263" max="265" width="13.21875" style="47" customWidth="1"/>
    <col min="266" max="266" width="1.77734375" style="47" customWidth="1"/>
    <col min="267" max="267" width="12.5546875" style="47" customWidth="1"/>
    <col min="268" max="512" width="9.21875" style="47"/>
    <col min="513" max="513" width="30" style="47" customWidth="1"/>
    <col min="514" max="514" width="1.5546875" style="47" customWidth="1"/>
    <col min="515" max="517" width="13.21875" style="47" customWidth="1"/>
    <col min="518" max="518" width="1.77734375" style="47" customWidth="1"/>
    <col min="519" max="521" width="13.21875" style="47" customWidth="1"/>
    <col min="522" max="522" width="1.77734375" style="47" customWidth="1"/>
    <col min="523" max="523" width="12.5546875" style="47" customWidth="1"/>
    <col min="524" max="768" width="9.21875" style="47"/>
    <col min="769" max="769" width="30" style="47" customWidth="1"/>
    <col min="770" max="770" width="1.5546875" style="47" customWidth="1"/>
    <col min="771" max="773" width="13.21875" style="47" customWidth="1"/>
    <col min="774" max="774" width="1.77734375" style="47" customWidth="1"/>
    <col min="775" max="777" width="13.21875" style="47" customWidth="1"/>
    <col min="778" max="778" width="1.77734375" style="47" customWidth="1"/>
    <col min="779" max="779" width="12.5546875" style="47" customWidth="1"/>
    <col min="780" max="1024" width="9.21875" style="47"/>
    <col min="1025" max="1025" width="30" style="47" customWidth="1"/>
    <col min="1026" max="1026" width="1.5546875" style="47" customWidth="1"/>
    <col min="1027" max="1029" width="13.21875" style="47" customWidth="1"/>
    <col min="1030" max="1030" width="1.77734375" style="47" customWidth="1"/>
    <col min="1031" max="1033" width="13.21875" style="47" customWidth="1"/>
    <col min="1034" max="1034" width="1.77734375" style="47" customWidth="1"/>
    <col min="1035" max="1035" width="12.5546875" style="47" customWidth="1"/>
    <col min="1036" max="1280" width="9.21875" style="47"/>
    <col min="1281" max="1281" width="30" style="47" customWidth="1"/>
    <col min="1282" max="1282" width="1.5546875" style="47" customWidth="1"/>
    <col min="1283" max="1285" width="13.21875" style="47" customWidth="1"/>
    <col min="1286" max="1286" width="1.77734375" style="47" customWidth="1"/>
    <col min="1287" max="1289" width="13.21875" style="47" customWidth="1"/>
    <col min="1290" max="1290" width="1.77734375" style="47" customWidth="1"/>
    <col min="1291" max="1291" width="12.5546875" style="47" customWidth="1"/>
    <col min="1292" max="1536" width="9.21875" style="47"/>
    <col min="1537" max="1537" width="30" style="47" customWidth="1"/>
    <col min="1538" max="1538" width="1.5546875" style="47" customWidth="1"/>
    <col min="1539" max="1541" width="13.21875" style="47" customWidth="1"/>
    <col min="1542" max="1542" width="1.77734375" style="47" customWidth="1"/>
    <col min="1543" max="1545" width="13.21875" style="47" customWidth="1"/>
    <col min="1546" max="1546" width="1.77734375" style="47" customWidth="1"/>
    <col min="1547" max="1547" width="12.5546875" style="47" customWidth="1"/>
    <col min="1548" max="1792" width="9.21875" style="47"/>
    <col min="1793" max="1793" width="30" style="47" customWidth="1"/>
    <col min="1794" max="1794" width="1.5546875" style="47" customWidth="1"/>
    <col min="1795" max="1797" width="13.21875" style="47" customWidth="1"/>
    <col min="1798" max="1798" width="1.77734375" style="47" customWidth="1"/>
    <col min="1799" max="1801" width="13.21875" style="47" customWidth="1"/>
    <col min="1802" max="1802" width="1.77734375" style="47" customWidth="1"/>
    <col min="1803" max="1803" width="12.5546875" style="47" customWidth="1"/>
    <col min="1804" max="2048" width="9.21875" style="47"/>
    <col min="2049" max="2049" width="30" style="47" customWidth="1"/>
    <col min="2050" max="2050" width="1.5546875" style="47" customWidth="1"/>
    <col min="2051" max="2053" width="13.21875" style="47" customWidth="1"/>
    <col min="2054" max="2054" width="1.77734375" style="47" customWidth="1"/>
    <col min="2055" max="2057" width="13.21875" style="47" customWidth="1"/>
    <col min="2058" max="2058" width="1.77734375" style="47" customWidth="1"/>
    <col min="2059" max="2059" width="12.5546875" style="47" customWidth="1"/>
    <col min="2060" max="2304" width="9.21875" style="47"/>
    <col min="2305" max="2305" width="30" style="47" customWidth="1"/>
    <col min="2306" max="2306" width="1.5546875" style="47" customWidth="1"/>
    <col min="2307" max="2309" width="13.21875" style="47" customWidth="1"/>
    <col min="2310" max="2310" width="1.77734375" style="47" customWidth="1"/>
    <col min="2311" max="2313" width="13.21875" style="47" customWidth="1"/>
    <col min="2314" max="2314" width="1.77734375" style="47" customWidth="1"/>
    <col min="2315" max="2315" width="12.5546875" style="47" customWidth="1"/>
    <col min="2316" max="2560" width="9.21875" style="47"/>
    <col min="2561" max="2561" width="30" style="47" customWidth="1"/>
    <col min="2562" max="2562" width="1.5546875" style="47" customWidth="1"/>
    <col min="2563" max="2565" width="13.21875" style="47" customWidth="1"/>
    <col min="2566" max="2566" width="1.77734375" style="47" customWidth="1"/>
    <col min="2567" max="2569" width="13.21875" style="47" customWidth="1"/>
    <col min="2570" max="2570" width="1.77734375" style="47" customWidth="1"/>
    <col min="2571" max="2571" width="12.5546875" style="47" customWidth="1"/>
    <col min="2572" max="2816" width="9.21875" style="47"/>
    <col min="2817" max="2817" width="30" style="47" customWidth="1"/>
    <col min="2818" max="2818" width="1.5546875" style="47" customWidth="1"/>
    <col min="2819" max="2821" width="13.21875" style="47" customWidth="1"/>
    <col min="2822" max="2822" width="1.77734375" style="47" customWidth="1"/>
    <col min="2823" max="2825" width="13.21875" style="47" customWidth="1"/>
    <col min="2826" max="2826" width="1.77734375" style="47" customWidth="1"/>
    <col min="2827" max="2827" width="12.5546875" style="47" customWidth="1"/>
    <col min="2828" max="3072" width="9.21875" style="47"/>
    <col min="3073" max="3073" width="30" style="47" customWidth="1"/>
    <col min="3074" max="3074" width="1.5546875" style="47" customWidth="1"/>
    <col min="3075" max="3077" width="13.21875" style="47" customWidth="1"/>
    <col min="3078" max="3078" width="1.77734375" style="47" customWidth="1"/>
    <col min="3079" max="3081" width="13.21875" style="47" customWidth="1"/>
    <col min="3082" max="3082" width="1.77734375" style="47" customWidth="1"/>
    <col min="3083" max="3083" width="12.5546875" style="47" customWidth="1"/>
    <col min="3084" max="3328" width="9.21875" style="47"/>
    <col min="3329" max="3329" width="30" style="47" customWidth="1"/>
    <col min="3330" max="3330" width="1.5546875" style="47" customWidth="1"/>
    <col min="3331" max="3333" width="13.21875" style="47" customWidth="1"/>
    <col min="3334" max="3334" width="1.77734375" style="47" customWidth="1"/>
    <col min="3335" max="3337" width="13.21875" style="47" customWidth="1"/>
    <col min="3338" max="3338" width="1.77734375" style="47" customWidth="1"/>
    <col min="3339" max="3339" width="12.5546875" style="47" customWidth="1"/>
    <col min="3340" max="3584" width="9.21875" style="47"/>
    <col min="3585" max="3585" width="30" style="47" customWidth="1"/>
    <col min="3586" max="3586" width="1.5546875" style="47" customWidth="1"/>
    <col min="3587" max="3589" width="13.21875" style="47" customWidth="1"/>
    <col min="3590" max="3590" width="1.77734375" style="47" customWidth="1"/>
    <col min="3591" max="3593" width="13.21875" style="47" customWidth="1"/>
    <col min="3594" max="3594" width="1.77734375" style="47" customWidth="1"/>
    <col min="3595" max="3595" width="12.5546875" style="47" customWidth="1"/>
    <col min="3596" max="3840" width="9.21875" style="47"/>
    <col min="3841" max="3841" width="30" style="47" customWidth="1"/>
    <col min="3842" max="3842" width="1.5546875" style="47" customWidth="1"/>
    <col min="3843" max="3845" width="13.21875" style="47" customWidth="1"/>
    <col min="3846" max="3846" width="1.77734375" style="47" customWidth="1"/>
    <col min="3847" max="3849" width="13.21875" style="47" customWidth="1"/>
    <col min="3850" max="3850" width="1.77734375" style="47" customWidth="1"/>
    <col min="3851" max="3851" width="12.5546875" style="47" customWidth="1"/>
    <col min="3852" max="4096" width="9.21875" style="47"/>
    <col min="4097" max="4097" width="30" style="47" customWidth="1"/>
    <col min="4098" max="4098" width="1.5546875" style="47" customWidth="1"/>
    <col min="4099" max="4101" width="13.21875" style="47" customWidth="1"/>
    <col min="4102" max="4102" width="1.77734375" style="47" customWidth="1"/>
    <col min="4103" max="4105" width="13.21875" style="47" customWidth="1"/>
    <col min="4106" max="4106" width="1.77734375" style="47" customWidth="1"/>
    <col min="4107" max="4107" width="12.5546875" style="47" customWidth="1"/>
    <col min="4108" max="4352" width="9.21875" style="47"/>
    <col min="4353" max="4353" width="30" style="47" customWidth="1"/>
    <col min="4354" max="4354" width="1.5546875" style="47" customWidth="1"/>
    <col min="4355" max="4357" width="13.21875" style="47" customWidth="1"/>
    <col min="4358" max="4358" width="1.77734375" style="47" customWidth="1"/>
    <col min="4359" max="4361" width="13.21875" style="47" customWidth="1"/>
    <col min="4362" max="4362" width="1.77734375" style="47" customWidth="1"/>
    <col min="4363" max="4363" width="12.5546875" style="47" customWidth="1"/>
    <col min="4364" max="4608" width="9.21875" style="47"/>
    <col min="4609" max="4609" width="30" style="47" customWidth="1"/>
    <col min="4610" max="4610" width="1.5546875" style="47" customWidth="1"/>
    <col min="4611" max="4613" width="13.21875" style="47" customWidth="1"/>
    <col min="4614" max="4614" width="1.77734375" style="47" customWidth="1"/>
    <col min="4615" max="4617" width="13.21875" style="47" customWidth="1"/>
    <col min="4618" max="4618" width="1.77734375" style="47" customWidth="1"/>
    <col min="4619" max="4619" width="12.5546875" style="47" customWidth="1"/>
    <col min="4620" max="4864" width="9.21875" style="47"/>
    <col min="4865" max="4865" width="30" style="47" customWidth="1"/>
    <col min="4866" max="4866" width="1.5546875" style="47" customWidth="1"/>
    <col min="4867" max="4869" width="13.21875" style="47" customWidth="1"/>
    <col min="4870" max="4870" width="1.77734375" style="47" customWidth="1"/>
    <col min="4871" max="4873" width="13.21875" style="47" customWidth="1"/>
    <col min="4874" max="4874" width="1.77734375" style="47" customWidth="1"/>
    <col min="4875" max="4875" width="12.5546875" style="47" customWidth="1"/>
    <col min="4876" max="5120" width="9.21875" style="47"/>
    <col min="5121" max="5121" width="30" style="47" customWidth="1"/>
    <col min="5122" max="5122" width="1.5546875" style="47" customWidth="1"/>
    <col min="5123" max="5125" width="13.21875" style="47" customWidth="1"/>
    <col min="5126" max="5126" width="1.77734375" style="47" customWidth="1"/>
    <col min="5127" max="5129" width="13.21875" style="47" customWidth="1"/>
    <col min="5130" max="5130" width="1.77734375" style="47" customWidth="1"/>
    <col min="5131" max="5131" width="12.5546875" style="47" customWidth="1"/>
    <col min="5132" max="5376" width="9.21875" style="47"/>
    <col min="5377" max="5377" width="30" style="47" customWidth="1"/>
    <col min="5378" max="5378" width="1.5546875" style="47" customWidth="1"/>
    <col min="5379" max="5381" width="13.21875" style="47" customWidth="1"/>
    <col min="5382" max="5382" width="1.77734375" style="47" customWidth="1"/>
    <col min="5383" max="5385" width="13.21875" style="47" customWidth="1"/>
    <col min="5386" max="5386" width="1.77734375" style="47" customWidth="1"/>
    <col min="5387" max="5387" width="12.5546875" style="47" customWidth="1"/>
    <col min="5388" max="5632" width="9.21875" style="47"/>
    <col min="5633" max="5633" width="30" style="47" customWidth="1"/>
    <col min="5634" max="5634" width="1.5546875" style="47" customWidth="1"/>
    <col min="5635" max="5637" width="13.21875" style="47" customWidth="1"/>
    <col min="5638" max="5638" width="1.77734375" style="47" customWidth="1"/>
    <col min="5639" max="5641" width="13.21875" style="47" customWidth="1"/>
    <col min="5642" max="5642" width="1.77734375" style="47" customWidth="1"/>
    <col min="5643" max="5643" width="12.5546875" style="47" customWidth="1"/>
    <col min="5644" max="5888" width="9.21875" style="47"/>
    <col min="5889" max="5889" width="30" style="47" customWidth="1"/>
    <col min="5890" max="5890" width="1.5546875" style="47" customWidth="1"/>
    <col min="5891" max="5893" width="13.21875" style="47" customWidth="1"/>
    <col min="5894" max="5894" width="1.77734375" style="47" customWidth="1"/>
    <col min="5895" max="5897" width="13.21875" style="47" customWidth="1"/>
    <col min="5898" max="5898" width="1.77734375" style="47" customWidth="1"/>
    <col min="5899" max="5899" width="12.5546875" style="47" customWidth="1"/>
    <col min="5900" max="6144" width="9.21875" style="47"/>
    <col min="6145" max="6145" width="30" style="47" customWidth="1"/>
    <col min="6146" max="6146" width="1.5546875" style="47" customWidth="1"/>
    <col min="6147" max="6149" width="13.21875" style="47" customWidth="1"/>
    <col min="6150" max="6150" width="1.77734375" style="47" customWidth="1"/>
    <col min="6151" max="6153" width="13.21875" style="47" customWidth="1"/>
    <col min="6154" max="6154" width="1.77734375" style="47" customWidth="1"/>
    <col min="6155" max="6155" width="12.5546875" style="47" customWidth="1"/>
    <col min="6156" max="6400" width="9.21875" style="47"/>
    <col min="6401" max="6401" width="30" style="47" customWidth="1"/>
    <col min="6402" max="6402" width="1.5546875" style="47" customWidth="1"/>
    <col min="6403" max="6405" width="13.21875" style="47" customWidth="1"/>
    <col min="6406" max="6406" width="1.77734375" style="47" customWidth="1"/>
    <col min="6407" max="6409" width="13.21875" style="47" customWidth="1"/>
    <col min="6410" max="6410" width="1.77734375" style="47" customWidth="1"/>
    <col min="6411" max="6411" width="12.5546875" style="47" customWidth="1"/>
    <col min="6412" max="6656" width="9.21875" style="47"/>
    <col min="6657" max="6657" width="30" style="47" customWidth="1"/>
    <col min="6658" max="6658" width="1.5546875" style="47" customWidth="1"/>
    <col min="6659" max="6661" width="13.21875" style="47" customWidth="1"/>
    <col min="6662" max="6662" width="1.77734375" style="47" customWidth="1"/>
    <col min="6663" max="6665" width="13.21875" style="47" customWidth="1"/>
    <col min="6666" max="6666" width="1.77734375" style="47" customWidth="1"/>
    <col min="6667" max="6667" width="12.5546875" style="47" customWidth="1"/>
    <col min="6668" max="6912" width="9.21875" style="47"/>
    <col min="6913" max="6913" width="30" style="47" customWidth="1"/>
    <col min="6914" max="6914" width="1.5546875" style="47" customWidth="1"/>
    <col min="6915" max="6917" width="13.21875" style="47" customWidth="1"/>
    <col min="6918" max="6918" width="1.77734375" style="47" customWidth="1"/>
    <col min="6919" max="6921" width="13.21875" style="47" customWidth="1"/>
    <col min="6922" max="6922" width="1.77734375" style="47" customWidth="1"/>
    <col min="6923" max="6923" width="12.5546875" style="47" customWidth="1"/>
    <col min="6924" max="7168" width="9.21875" style="47"/>
    <col min="7169" max="7169" width="30" style="47" customWidth="1"/>
    <col min="7170" max="7170" width="1.5546875" style="47" customWidth="1"/>
    <col min="7171" max="7173" width="13.21875" style="47" customWidth="1"/>
    <col min="7174" max="7174" width="1.77734375" style="47" customWidth="1"/>
    <col min="7175" max="7177" width="13.21875" style="47" customWidth="1"/>
    <col min="7178" max="7178" width="1.77734375" style="47" customWidth="1"/>
    <col min="7179" max="7179" width="12.5546875" style="47" customWidth="1"/>
    <col min="7180" max="7424" width="9.21875" style="47"/>
    <col min="7425" max="7425" width="30" style="47" customWidth="1"/>
    <col min="7426" max="7426" width="1.5546875" style="47" customWidth="1"/>
    <col min="7427" max="7429" width="13.21875" style="47" customWidth="1"/>
    <col min="7430" max="7430" width="1.77734375" style="47" customWidth="1"/>
    <col min="7431" max="7433" width="13.21875" style="47" customWidth="1"/>
    <col min="7434" max="7434" width="1.77734375" style="47" customWidth="1"/>
    <col min="7435" max="7435" width="12.5546875" style="47" customWidth="1"/>
    <col min="7436" max="7680" width="9.21875" style="47"/>
    <col min="7681" max="7681" width="30" style="47" customWidth="1"/>
    <col min="7682" max="7682" width="1.5546875" style="47" customWidth="1"/>
    <col min="7683" max="7685" width="13.21875" style="47" customWidth="1"/>
    <col min="7686" max="7686" width="1.77734375" style="47" customWidth="1"/>
    <col min="7687" max="7689" width="13.21875" style="47" customWidth="1"/>
    <col min="7690" max="7690" width="1.77734375" style="47" customWidth="1"/>
    <col min="7691" max="7691" width="12.5546875" style="47" customWidth="1"/>
    <col min="7692" max="7936" width="9.21875" style="47"/>
    <col min="7937" max="7937" width="30" style="47" customWidth="1"/>
    <col min="7938" max="7938" width="1.5546875" style="47" customWidth="1"/>
    <col min="7939" max="7941" width="13.21875" style="47" customWidth="1"/>
    <col min="7942" max="7942" width="1.77734375" style="47" customWidth="1"/>
    <col min="7943" max="7945" width="13.21875" style="47" customWidth="1"/>
    <col min="7946" max="7946" width="1.77734375" style="47" customWidth="1"/>
    <col min="7947" max="7947" width="12.5546875" style="47" customWidth="1"/>
    <col min="7948" max="8192" width="9.21875" style="47"/>
    <col min="8193" max="8193" width="30" style="47" customWidth="1"/>
    <col min="8194" max="8194" width="1.5546875" style="47" customWidth="1"/>
    <col min="8195" max="8197" width="13.21875" style="47" customWidth="1"/>
    <col min="8198" max="8198" width="1.77734375" style="47" customWidth="1"/>
    <col min="8199" max="8201" width="13.21875" style="47" customWidth="1"/>
    <col min="8202" max="8202" width="1.77734375" style="47" customWidth="1"/>
    <col min="8203" max="8203" width="12.5546875" style="47" customWidth="1"/>
    <col min="8204" max="8448" width="9.21875" style="47"/>
    <col min="8449" max="8449" width="30" style="47" customWidth="1"/>
    <col min="8450" max="8450" width="1.5546875" style="47" customWidth="1"/>
    <col min="8451" max="8453" width="13.21875" style="47" customWidth="1"/>
    <col min="8454" max="8454" width="1.77734375" style="47" customWidth="1"/>
    <col min="8455" max="8457" width="13.21875" style="47" customWidth="1"/>
    <col min="8458" max="8458" width="1.77734375" style="47" customWidth="1"/>
    <col min="8459" max="8459" width="12.5546875" style="47" customWidth="1"/>
    <col min="8460" max="8704" width="9.21875" style="47"/>
    <col min="8705" max="8705" width="30" style="47" customWidth="1"/>
    <col min="8706" max="8706" width="1.5546875" style="47" customWidth="1"/>
    <col min="8707" max="8709" width="13.21875" style="47" customWidth="1"/>
    <col min="8710" max="8710" width="1.77734375" style="47" customWidth="1"/>
    <col min="8711" max="8713" width="13.21875" style="47" customWidth="1"/>
    <col min="8714" max="8714" width="1.77734375" style="47" customWidth="1"/>
    <col min="8715" max="8715" width="12.5546875" style="47" customWidth="1"/>
    <col min="8716" max="8960" width="9.21875" style="47"/>
    <col min="8961" max="8961" width="30" style="47" customWidth="1"/>
    <col min="8962" max="8962" width="1.5546875" style="47" customWidth="1"/>
    <col min="8963" max="8965" width="13.21875" style="47" customWidth="1"/>
    <col min="8966" max="8966" width="1.77734375" style="47" customWidth="1"/>
    <col min="8967" max="8969" width="13.21875" style="47" customWidth="1"/>
    <col min="8970" max="8970" width="1.77734375" style="47" customWidth="1"/>
    <col min="8971" max="8971" width="12.5546875" style="47" customWidth="1"/>
    <col min="8972" max="9216" width="9.21875" style="47"/>
    <col min="9217" max="9217" width="30" style="47" customWidth="1"/>
    <col min="9218" max="9218" width="1.5546875" style="47" customWidth="1"/>
    <col min="9219" max="9221" width="13.21875" style="47" customWidth="1"/>
    <col min="9222" max="9222" width="1.77734375" style="47" customWidth="1"/>
    <col min="9223" max="9225" width="13.21875" style="47" customWidth="1"/>
    <col min="9226" max="9226" width="1.77734375" style="47" customWidth="1"/>
    <col min="9227" max="9227" width="12.5546875" style="47" customWidth="1"/>
    <col min="9228" max="9472" width="9.21875" style="47"/>
    <col min="9473" max="9473" width="30" style="47" customWidth="1"/>
    <col min="9474" max="9474" width="1.5546875" style="47" customWidth="1"/>
    <col min="9475" max="9477" width="13.21875" style="47" customWidth="1"/>
    <col min="9478" max="9478" width="1.77734375" style="47" customWidth="1"/>
    <col min="9479" max="9481" width="13.21875" style="47" customWidth="1"/>
    <col min="9482" max="9482" width="1.77734375" style="47" customWidth="1"/>
    <col min="9483" max="9483" width="12.5546875" style="47" customWidth="1"/>
    <col min="9484" max="9728" width="9.21875" style="47"/>
    <col min="9729" max="9729" width="30" style="47" customWidth="1"/>
    <col min="9730" max="9730" width="1.5546875" style="47" customWidth="1"/>
    <col min="9731" max="9733" width="13.21875" style="47" customWidth="1"/>
    <col min="9734" max="9734" width="1.77734375" style="47" customWidth="1"/>
    <col min="9735" max="9737" width="13.21875" style="47" customWidth="1"/>
    <col min="9738" max="9738" width="1.77734375" style="47" customWidth="1"/>
    <col min="9739" max="9739" width="12.5546875" style="47" customWidth="1"/>
    <col min="9740" max="9984" width="9.21875" style="47"/>
    <col min="9985" max="9985" width="30" style="47" customWidth="1"/>
    <col min="9986" max="9986" width="1.5546875" style="47" customWidth="1"/>
    <col min="9987" max="9989" width="13.21875" style="47" customWidth="1"/>
    <col min="9990" max="9990" width="1.77734375" style="47" customWidth="1"/>
    <col min="9991" max="9993" width="13.21875" style="47" customWidth="1"/>
    <col min="9994" max="9994" width="1.77734375" style="47" customWidth="1"/>
    <col min="9995" max="9995" width="12.5546875" style="47" customWidth="1"/>
    <col min="9996" max="10240" width="9.21875" style="47"/>
    <col min="10241" max="10241" width="30" style="47" customWidth="1"/>
    <col min="10242" max="10242" width="1.5546875" style="47" customWidth="1"/>
    <col min="10243" max="10245" width="13.21875" style="47" customWidth="1"/>
    <col min="10246" max="10246" width="1.77734375" style="47" customWidth="1"/>
    <col min="10247" max="10249" width="13.21875" style="47" customWidth="1"/>
    <col min="10250" max="10250" width="1.77734375" style="47" customWidth="1"/>
    <col min="10251" max="10251" width="12.5546875" style="47" customWidth="1"/>
    <col min="10252" max="10496" width="9.21875" style="47"/>
    <col min="10497" max="10497" width="30" style="47" customWidth="1"/>
    <col min="10498" max="10498" width="1.5546875" style="47" customWidth="1"/>
    <col min="10499" max="10501" width="13.21875" style="47" customWidth="1"/>
    <col min="10502" max="10502" width="1.77734375" style="47" customWidth="1"/>
    <col min="10503" max="10505" width="13.21875" style="47" customWidth="1"/>
    <col min="10506" max="10506" width="1.77734375" style="47" customWidth="1"/>
    <col min="10507" max="10507" width="12.5546875" style="47" customWidth="1"/>
    <col min="10508" max="10752" width="9.21875" style="47"/>
    <col min="10753" max="10753" width="30" style="47" customWidth="1"/>
    <col min="10754" max="10754" width="1.5546875" style="47" customWidth="1"/>
    <col min="10755" max="10757" width="13.21875" style="47" customWidth="1"/>
    <col min="10758" max="10758" width="1.77734375" style="47" customWidth="1"/>
    <col min="10759" max="10761" width="13.21875" style="47" customWidth="1"/>
    <col min="10762" max="10762" width="1.77734375" style="47" customWidth="1"/>
    <col min="10763" max="10763" width="12.5546875" style="47" customWidth="1"/>
    <col min="10764" max="11008" width="9.21875" style="47"/>
    <col min="11009" max="11009" width="30" style="47" customWidth="1"/>
    <col min="11010" max="11010" width="1.5546875" style="47" customWidth="1"/>
    <col min="11011" max="11013" width="13.21875" style="47" customWidth="1"/>
    <col min="11014" max="11014" width="1.77734375" style="47" customWidth="1"/>
    <col min="11015" max="11017" width="13.21875" style="47" customWidth="1"/>
    <col min="11018" max="11018" width="1.77734375" style="47" customWidth="1"/>
    <col min="11019" max="11019" width="12.5546875" style="47" customWidth="1"/>
    <col min="11020" max="11264" width="9.21875" style="47"/>
    <col min="11265" max="11265" width="30" style="47" customWidth="1"/>
    <col min="11266" max="11266" width="1.5546875" style="47" customWidth="1"/>
    <col min="11267" max="11269" width="13.21875" style="47" customWidth="1"/>
    <col min="11270" max="11270" width="1.77734375" style="47" customWidth="1"/>
    <col min="11271" max="11273" width="13.21875" style="47" customWidth="1"/>
    <col min="11274" max="11274" width="1.77734375" style="47" customWidth="1"/>
    <col min="11275" max="11275" width="12.5546875" style="47" customWidth="1"/>
    <col min="11276" max="11520" width="9.21875" style="47"/>
    <col min="11521" max="11521" width="30" style="47" customWidth="1"/>
    <col min="11522" max="11522" width="1.5546875" style="47" customWidth="1"/>
    <col min="11523" max="11525" width="13.21875" style="47" customWidth="1"/>
    <col min="11526" max="11526" width="1.77734375" style="47" customWidth="1"/>
    <col min="11527" max="11529" width="13.21875" style="47" customWidth="1"/>
    <col min="11530" max="11530" width="1.77734375" style="47" customWidth="1"/>
    <col min="11531" max="11531" width="12.5546875" style="47" customWidth="1"/>
    <col min="11532" max="11776" width="9.21875" style="47"/>
    <col min="11777" max="11777" width="30" style="47" customWidth="1"/>
    <col min="11778" max="11778" width="1.5546875" style="47" customWidth="1"/>
    <col min="11779" max="11781" width="13.21875" style="47" customWidth="1"/>
    <col min="11782" max="11782" width="1.77734375" style="47" customWidth="1"/>
    <col min="11783" max="11785" width="13.21875" style="47" customWidth="1"/>
    <col min="11786" max="11786" width="1.77734375" style="47" customWidth="1"/>
    <col min="11787" max="11787" width="12.5546875" style="47" customWidth="1"/>
    <col min="11788" max="12032" width="9.21875" style="47"/>
    <col min="12033" max="12033" width="30" style="47" customWidth="1"/>
    <col min="12034" max="12034" width="1.5546875" style="47" customWidth="1"/>
    <col min="12035" max="12037" width="13.21875" style="47" customWidth="1"/>
    <col min="12038" max="12038" width="1.77734375" style="47" customWidth="1"/>
    <col min="12039" max="12041" width="13.21875" style="47" customWidth="1"/>
    <col min="12042" max="12042" width="1.77734375" style="47" customWidth="1"/>
    <col min="12043" max="12043" width="12.5546875" style="47" customWidth="1"/>
    <col min="12044" max="12288" width="9.21875" style="47"/>
    <col min="12289" max="12289" width="30" style="47" customWidth="1"/>
    <col min="12290" max="12290" width="1.5546875" style="47" customWidth="1"/>
    <col min="12291" max="12293" width="13.21875" style="47" customWidth="1"/>
    <col min="12294" max="12294" width="1.77734375" style="47" customWidth="1"/>
    <col min="12295" max="12297" width="13.21875" style="47" customWidth="1"/>
    <col min="12298" max="12298" width="1.77734375" style="47" customWidth="1"/>
    <col min="12299" max="12299" width="12.5546875" style="47" customWidth="1"/>
    <col min="12300" max="12544" width="9.21875" style="47"/>
    <col min="12545" max="12545" width="30" style="47" customWidth="1"/>
    <col min="12546" max="12546" width="1.5546875" style="47" customWidth="1"/>
    <col min="12547" max="12549" width="13.21875" style="47" customWidth="1"/>
    <col min="12550" max="12550" width="1.77734375" style="47" customWidth="1"/>
    <col min="12551" max="12553" width="13.21875" style="47" customWidth="1"/>
    <col min="12554" max="12554" width="1.77734375" style="47" customWidth="1"/>
    <col min="12555" max="12555" width="12.5546875" style="47" customWidth="1"/>
    <col min="12556" max="12800" width="9.21875" style="47"/>
    <col min="12801" max="12801" width="30" style="47" customWidth="1"/>
    <col min="12802" max="12802" width="1.5546875" style="47" customWidth="1"/>
    <col min="12803" max="12805" width="13.21875" style="47" customWidth="1"/>
    <col min="12806" max="12806" width="1.77734375" style="47" customWidth="1"/>
    <col min="12807" max="12809" width="13.21875" style="47" customWidth="1"/>
    <col min="12810" max="12810" width="1.77734375" style="47" customWidth="1"/>
    <col min="12811" max="12811" width="12.5546875" style="47" customWidth="1"/>
    <col min="12812" max="13056" width="9.21875" style="47"/>
    <col min="13057" max="13057" width="30" style="47" customWidth="1"/>
    <col min="13058" max="13058" width="1.5546875" style="47" customWidth="1"/>
    <col min="13059" max="13061" width="13.21875" style="47" customWidth="1"/>
    <col min="13062" max="13062" width="1.77734375" style="47" customWidth="1"/>
    <col min="13063" max="13065" width="13.21875" style="47" customWidth="1"/>
    <col min="13066" max="13066" width="1.77734375" style="47" customWidth="1"/>
    <col min="13067" max="13067" width="12.5546875" style="47" customWidth="1"/>
    <col min="13068" max="13312" width="9.21875" style="47"/>
    <col min="13313" max="13313" width="30" style="47" customWidth="1"/>
    <col min="13314" max="13314" width="1.5546875" style="47" customWidth="1"/>
    <col min="13315" max="13317" width="13.21875" style="47" customWidth="1"/>
    <col min="13318" max="13318" width="1.77734375" style="47" customWidth="1"/>
    <col min="13319" max="13321" width="13.21875" style="47" customWidth="1"/>
    <col min="13322" max="13322" width="1.77734375" style="47" customWidth="1"/>
    <col min="13323" max="13323" width="12.5546875" style="47" customWidth="1"/>
    <col min="13324" max="13568" width="9.21875" style="47"/>
    <col min="13569" max="13569" width="30" style="47" customWidth="1"/>
    <col min="13570" max="13570" width="1.5546875" style="47" customWidth="1"/>
    <col min="13571" max="13573" width="13.21875" style="47" customWidth="1"/>
    <col min="13574" max="13574" width="1.77734375" style="47" customWidth="1"/>
    <col min="13575" max="13577" width="13.21875" style="47" customWidth="1"/>
    <col min="13578" max="13578" width="1.77734375" style="47" customWidth="1"/>
    <col min="13579" max="13579" width="12.5546875" style="47" customWidth="1"/>
    <col min="13580" max="13824" width="9.21875" style="47"/>
    <col min="13825" max="13825" width="30" style="47" customWidth="1"/>
    <col min="13826" max="13826" width="1.5546875" style="47" customWidth="1"/>
    <col min="13827" max="13829" width="13.21875" style="47" customWidth="1"/>
    <col min="13830" max="13830" width="1.77734375" style="47" customWidth="1"/>
    <col min="13831" max="13833" width="13.21875" style="47" customWidth="1"/>
    <col min="13834" max="13834" width="1.77734375" style="47" customWidth="1"/>
    <col min="13835" max="13835" width="12.5546875" style="47" customWidth="1"/>
    <col min="13836" max="14080" width="9.21875" style="47"/>
    <col min="14081" max="14081" width="30" style="47" customWidth="1"/>
    <col min="14082" max="14082" width="1.5546875" style="47" customWidth="1"/>
    <col min="14083" max="14085" width="13.21875" style="47" customWidth="1"/>
    <col min="14086" max="14086" width="1.77734375" style="47" customWidth="1"/>
    <col min="14087" max="14089" width="13.21875" style="47" customWidth="1"/>
    <col min="14090" max="14090" width="1.77734375" style="47" customWidth="1"/>
    <col min="14091" max="14091" width="12.5546875" style="47" customWidth="1"/>
    <col min="14092" max="14336" width="9.21875" style="47"/>
    <col min="14337" max="14337" width="30" style="47" customWidth="1"/>
    <col min="14338" max="14338" width="1.5546875" style="47" customWidth="1"/>
    <col min="14339" max="14341" width="13.21875" style="47" customWidth="1"/>
    <col min="14342" max="14342" width="1.77734375" style="47" customWidth="1"/>
    <col min="14343" max="14345" width="13.21875" style="47" customWidth="1"/>
    <col min="14346" max="14346" width="1.77734375" style="47" customWidth="1"/>
    <col min="14347" max="14347" width="12.5546875" style="47" customWidth="1"/>
    <col min="14348" max="14592" width="9.21875" style="47"/>
    <col min="14593" max="14593" width="30" style="47" customWidth="1"/>
    <col min="14594" max="14594" width="1.5546875" style="47" customWidth="1"/>
    <col min="14595" max="14597" width="13.21875" style="47" customWidth="1"/>
    <col min="14598" max="14598" width="1.77734375" style="47" customWidth="1"/>
    <col min="14599" max="14601" width="13.21875" style="47" customWidth="1"/>
    <col min="14602" max="14602" width="1.77734375" style="47" customWidth="1"/>
    <col min="14603" max="14603" width="12.5546875" style="47" customWidth="1"/>
    <col min="14604" max="14848" width="9.21875" style="47"/>
    <col min="14849" max="14849" width="30" style="47" customWidth="1"/>
    <col min="14850" max="14850" width="1.5546875" style="47" customWidth="1"/>
    <col min="14851" max="14853" width="13.21875" style="47" customWidth="1"/>
    <col min="14854" max="14854" width="1.77734375" style="47" customWidth="1"/>
    <col min="14855" max="14857" width="13.21875" style="47" customWidth="1"/>
    <col min="14858" max="14858" width="1.77734375" style="47" customWidth="1"/>
    <col min="14859" max="14859" width="12.5546875" style="47" customWidth="1"/>
    <col min="14860" max="15104" width="9.21875" style="47"/>
    <col min="15105" max="15105" width="30" style="47" customWidth="1"/>
    <col min="15106" max="15106" width="1.5546875" style="47" customWidth="1"/>
    <col min="15107" max="15109" width="13.21875" style="47" customWidth="1"/>
    <col min="15110" max="15110" width="1.77734375" style="47" customWidth="1"/>
    <col min="15111" max="15113" width="13.21875" style="47" customWidth="1"/>
    <col min="15114" max="15114" width="1.77734375" style="47" customWidth="1"/>
    <col min="15115" max="15115" width="12.5546875" style="47" customWidth="1"/>
    <col min="15116" max="15360" width="9.21875" style="47"/>
    <col min="15361" max="15361" width="30" style="47" customWidth="1"/>
    <col min="15362" max="15362" width="1.5546875" style="47" customWidth="1"/>
    <col min="15363" max="15365" width="13.21875" style="47" customWidth="1"/>
    <col min="15366" max="15366" width="1.77734375" style="47" customWidth="1"/>
    <col min="15367" max="15369" width="13.21875" style="47" customWidth="1"/>
    <col min="15370" max="15370" width="1.77734375" style="47" customWidth="1"/>
    <col min="15371" max="15371" width="12.5546875" style="47" customWidth="1"/>
    <col min="15372" max="15616" width="9.21875" style="47"/>
    <col min="15617" max="15617" width="30" style="47" customWidth="1"/>
    <col min="15618" max="15618" width="1.5546875" style="47" customWidth="1"/>
    <col min="15619" max="15621" width="13.21875" style="47" customWidth="1"/>
    <col min="15622" max="15622" width="1.77734375" style="47" customWidth="1"/>
    <col min="15623" max="15625" width="13.21875" style="47" customWidth="1"/>
    <col min="15626" max="15626" width="1.77734375" style="47" customWidth="1"/>
    <col min="15627" max="15627" width="12.5546875" style="47" customWidth="1"/>
    <col min="15628" max="15872" width="9.21875" style="47"/>
    <col min="15873" max="15873" width="30" style="47" customWidth="1"/>
    <col min="15874" max="15874" width="1.5546875" style="47" customWidth="1"/>
    <col min="15875" max="15877" width="13.21875" style="47" customWidth="1"/>
    <col min="15878" max="15878" width="1.77734375" style="47" customWidth="1"/>
    <col min="15879" max="15881" width="13.21875" style="47" customWidth="1"/>
    <col min="15882" max="15882" width="1.77734375" style="47" customWidth="1"/>
    <col min="15883" max="15883" width="12.5546875" style="47" customWidth="1"/>
    <col min="15884" max="16128" width="9.21875" style="47"/>
    <col min="16129" max="16129" width="30" style="47" customWidth="1"/>
    <col min="16130" max="16130" width="1.5546875" style="47" customWidth="1"/>
    <col min="16131" max="16133" width="13.21875" style="47" customWidth="1"/>
    <col min="16134" max="16134" width="1.77734375" style="47" customWidth="1"/>
    <col min="16135" max="16137" width="13.21875" style="47" customWidth="1"/>
    <col min="16138" max="16138" width="1.77734375" style="47" customWidth="1"/>
    <col min="16139" max="16139" width="12.5546875" style="47" customWidth="1"/>
    <col min="16140" max="16384" width="9.21875" style="47"/>
  </cols>
  <sheetData>
    <row r="1" spans="1:11" s="45" customFormat="1" ht="15" customHeight="1">
      <c r="A1" s="58" t="s">
        <v>53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s="45" customFormat="1" ht="15" customHeight="1">
      <c r="A2" s="58" t="s">
        <v>77</v>
      </c>
      <c r="B2" s="56"/>
      <c r="C2" s="56"/>
      <c r="D2" s="56"/>
      <c r="E2" s="56"/>
      <c r="F2" s="56"/>
      <c r="G2" s="56"/>
      <c r="H2" s="56"/>
      <c r="I2" s="58"/>
      <c r="J2" s="56"/>
      <c r="K2" s="56"/>
    </row>
    <row r="3" spans="1:11" s="45" customFormat="1" ht="15" customHeight="1">
      <c r="A3" s="87" t="s">
        <v>52</v>
      </c>
      <c r="B3" s="57"/>
      <c r="C3" s="57"/>
      <c r="D3" s="57"/>
      <c r="E3" s="57"/>
      <c r="F3" s="57"/>
      <c r="G3" s="57"/>
      <c r="H3" s="57"/>
      <c r="I3" s="87"/>
      <c r="J3" s="57"/>
      <c r="K3" s="57"/>
    </row>
    <row r="4" spans="1:11">
      <c r="A4" s="46"/>
    </row>
    <row r="5" spans="1:11" s="49" customFormat="1" ht="15" customHeight="1">
      <c r="A5" s="40"/>
      <c r="B5" s="40"/>
      <c r="C5" s="300" t="s">
        <v>113</v>
      </c>
      <c r="D5" s="301"/>
      <c r="E5" s="302"/>
      <c r="F5" s="48"/>
      <c r="G5" s="300" t="s">
        <v>114</v>
      </c>
      <c r="H5" s="301"/>
      <c r="I5" s="302"/>
      <c r="J5" s="48"/>
      <c r="K5" s="303" t="s">
        <v>101</v>
      </c>
    </row>
    <row r="6" spans="1:11" s="51" customFormat="1" ht="40.5" customHeight="1">
      <c r="A6" s="41"/>
      <c r="B6" s="41"/>
      <c r="C6" s="200" t="s">
        <v>40</v>
      </c>
      <c r="D6" s="201" t="s">
        <v>98</v>
      </c>
      <c r="E6" s="202" t="s">
        <v>99</v>
      </c>
      <c r="F6" s="50"/>
      <c r="G6" s="200" t="s">
        <v>40</v>
      </c>
      <c r="H6" s="201" t="s">
        <v>100</v>
      </c>
      <c r="I6" s="202" t="s">
        <v>99</v>
      </c>
      <c r="J6" s="50"/>
      <c r="K6" s="304"/>
    </row>
    <row r="7" spans="1:11" s="49" customFormat="1" ht="17.25" customHeight="1">
      <c r="A7" s="42" t="s">
        <v>41</v>
      </c>
      <c r="B7" s="40"/>
      <c r="C7" s="266">
        <v>13428</v>
      </c>
      <c r="D7" s="263">
        <v>0</v>
      </c>
      <c r="E7" s="265">
        <f>C7</f>
        <v>13428</v>
      </c>
      <c r="F7" s="267"/>
      <c r="G7" s="266">
        <v>12844</v>
      </c>
      <c r="H7" s="260">
        <f>G7-I7</f>
        <v>206</v>
      </c>
      <c r="I7" s="268">
        <v>12638</v>
      </c>
      <c r="K7" s="250">
        <f>E7/I7-1</f>
        <v>6.2509890805507284E-2</v>
      </c>
    </row>
    <row r="8" spans="1:11" s="49" customFormat="1" ht="17.25" customHeight="1">
      <c r="A8" s="42" t="s">
        <v>42</v>
      </c>
      <c r="B8" s="40"/>
      <c r="C8" s="240">
        <v>0.65500000000000003</v>
      </c>
      <c r="D8" s="246">
        <v>0</v>
      </c>
      <c r="E8" s="243">
        <f t="shared" ref="E8:E16" si="0">C8</f>
        <v>0.65500000000000003</v>
      </c>
      <c r="G8" s="240">
        <v>0.629</v>
      </c>
      <c r="H8" s="261">
        <v>0.432</v>
      </c>
      <c r="I8" s="243">
        <v>0.63200000000000001</v>
      </c>
      <c r="K8" s="251" t="s">
        <v>116</v>
      </c>
    </row>
    <row r="9" spans="1:11" s="49" customFormat="1" ht="17.25" hidden="1" customHeight="1">
      <c r="A9" s="44" t="s">
        <v>49</v>
      </c>
      <c r="B9" s="40"/>
      <c r="C9" s="240">
        <v>0.628</v>
      </c>
      <c r="D9" s="246">
        <v>0</v>
      </c>
      <c r="E9" s="243">
        <f t="shared" si="0"/>
        <v>0.628</v>
      </c>
      <c r="G9" s="204">
        <v>0.60799999999999998</v>
      </c>
      <c r="H9" s="261">
        <v>0.182</v>
      </c>
      <c r="I9" s="205">
        <v>0.625</v>
      </c>
      <c r="K9" s="252" t="s">
        <v>96</v>
      </c>
    </row>
    <row r="10" spans="1:11" s="49" customFormat="1" ht="17.25" hidden="1" customHeight="1">
      <c r="A10" s="44" t="s">
        <v>50</v>
      </c>
      <c r="B10" s="40"/>
      <c r="C10" s="240">
        <v>0.67700000000000005</v>
      </c>
      <c r="D10" s="246">
        <v>0</v>
      </c>
      <c r="E10" s="243">
        <f t="shared" si="0"/>
        <v>0.67700000000000005</v>
      </c>
      <c r="G10" s="204">
        <v>0.64800000000000002</v>
      </c>
      <c r="H10" s="262">
        <v>0</v>
      </c>
      <c r="I10" s="205">
        <v>0.64800000000000002</v>
      </c>
      <c r="K10" s="252" t="s">
        <v>97</v>
      </c>
    </row>
    <row r="11" spans="1:11" s="49" customFormat="1" ht="17.25" customHeight="1">
      <c r="A11" s="42" t="s">
        <v>43</v>
      </c>
      <c r="B11" s="40"/>
      <c r="C11" s="239">
        <v>4410</v>
      </c>
      <c r="D11" s="245">
        <v>0</v>
      </c>
      <c r="E11" s="265">
        <f t="shared" si="0"/>
        <v>4410</v>
      </c>
      <c r="G11" s="248">
        <v>4109</v>
      </c>
      <c r="H11" s="263">
        <f>G11-I11</f>
        <v>59</v>
      </c>
      <c r="I11" s="242">
        <v>4050</v>
      </c>
      <c r="K11" s="250">
        <f>E11/I11-1</f>
        <v>8.8888888888888795E-2</v>
      </c>
    </row>
    <row r="12" spans="1:11" s="49" customFormat="1" ht="17.25" customHeight="1">
      <c r="A12" s="44" t="s">
        <v>44</v>
      </c>
      <c r="B12" s="42"/>
      <c r="C12" s="240">
        <v>0.32800000000000001</v>
      </c>
      <c r="D12" s="246">
        <v>0</v>
      </c>
      <c r="E12" s="243">
        <f t="shared" si="0"/>
        <v>0.32800000000000001</v>
      </c>
      <c r="G12" s="240">
        <v>0.32</v>
      </c>
      <c r="H12" s="261">
        <v>0.28699999999999998</v>
      </c>
      <c r="I12" s="243">
        <v>0.32</v>
      </c>
      <c r="K12" s="253" t="s">
        <v>96</v>
      </c>
    </row>
    <row r="13" spans="1:11" s="49" customFormat="1" ht="17.25" customHeight="1">
      <c r="A13" s="42" t="s">
        <v>45</v>
      </c>
      <c r="C13" s="239">
        <v>4383</v>
      </c>
      <c r="D13" s="245">
        <v>0</v>
      </c>
      <c r="E13" s="242">
        <f t="shared" si="0"/>
        <v>4383</v>
      </c>
      <c r="G13" s="248">
        <v>3973</v>
      </c>
      <c r="H13" s="263">
        <v>30</v>
      </c>
      <c r="I13" s="242">
        <v>3943</v>
      </c>
      <c r="K13" s="254">
        <f>E13/I13-1</f>
        <v>0.11159015977681963</v>
      </c>
    </row>
    <row r="14" spans="1:11" s="49" customFormat="1" ht="17.25" customHeight="1">
      <c r="A14" s="44" t="s">
        <v>46</v>
      </c>
      <c r="C14" s="240">
        <v>0.32600000000000001</v>
      </c>
      <c r="D14" s="246">
        <v>0</v>
      </c>
      <c r="E14" s="243">
        <f t="shared" si="0"/>
        <v>0.32600000000000001</v>
      </c>
      <c r="F14" s="52"/>
      <c r="G14" s="240">
        <v>0.309</v>
      </c>
      <c r="H14" s="261">
        <v>0.14499999999999999</v>
      </c>
      <c r="I14" s="243">
        <v>0.312</v>
      </c>
      <c r="J14" s="52"/>
      <c r="K14" s="253" t="s">
        <v>117</v>
      </c>
    </row>
    <row r="15" spans="1:11" s="49" customFormat="1" ht="17.25" customHeight="1">
      <c r="A15" s="42" t="s">
        <v>47</v>
      </c>
      <c r="C15" s="239">
        <v>3586</v>
      </c>
      <c r="D15" s="245">
        <v>0</v>
      </c>
      <c r="E15" s="242">
        <f t="shared" si="0"/>
        <v>3586</v>
      </c>
      <c r="G15" s="248">
        <v>3326</v>
      </c>
      <c r="H15" s="263">
        <f>G15-I15</f>
        <v>24</v>
      </c>
      <c r="I15" s="242">
        <v>3302</v>
      </c>
      <c r="K15" s="250">
        <f>E15/I15-1</f>
        <v>8.6008479709267061E-2</v>
      </c>
    </row>
    <row r="16" spans="1:11" s="49" customFormat="1" ht="17.25" customHeight="1" thickBot="1">
      <c r="A16" s="42" t="s">
        <v>48</v>
      </c>
      <c r="C16" s="241">
        <v>0.83</v>
      </c>
      <c r="D16" s="247">
        <v>0</v>
      </c>
      <c r="E16" s="244">
        <f t="shared" si="0"/>
        <v>0.83</v>
      </c>
      <c r="G16" s="249">
        <v>0.7</v>
      </c>
      <c r="H16" s="264">
        <f>G16-I16</f>
        <v>0</v>
      </c>
      <c r="I16" s="244">
        <v>0.7</v>
      </c>
      <c r="K16" s="255">
        <f>E16/I16-1</f>
        <v>0.18571428571428572</v>
      </c>
    </row>
    <row r="17" spans="1:11" s="49" customFormat="1" ht="17.25" customHeight="1" thickTop="1">
      <c r="A17" s="256" t="s">
        <v>107</v>
      </c>
      <c r="C17" s="53"/>
      <c r="D17" s="43"/>
      <c r="E17" s="53"/>
      <c r="G17" s="53"/>
      <c r="H17" s="43"/>
      <c r="I17" s="53"/>
      <c r="K17" s="54"/>
    </row>
    <row r="18" spans="1:11" ht="18" customHeight="1">
      <c r="A18" s="257" t="s">
        <v>118</v>
      </c>
    </row>
    <row r="20" spans="1:11">
      <c r="A20" s="203"/>
    </row>
  </sheetData>
  <mergeCells count="3">
    <mergeCell ref="C5:E5"/>
    <mergeCell ref="G5:I5"/>
    <mergeCell ref="K5:K6"/>
  </mergeCells>
  <pageMargins left="0.7" right="0.7" top="0.75" bottom="0.75" header="0.3" footer="0.3"/>
  <pageSetup scale="97" orientation="landscape" r:id="rId1"/>
  <headerFooter alignWithMargins="0">
    <oddFooter>&amp;C&amp;9Cisco Systems, Inc. Confidential</oddFooter>
  </headerFooter>
  <ignoredErrors>
    <ignoredError sqref="H9:K10 J13:K13 J12 J15:K15 J14 J16:K16 J7:K7 J11:K11 J8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32C1A4786D3044A25FC53602B6B2DD" ma:contentTypeVersion="0" ma:contentTypeDescription="Create a new document." ma:contentTypeScope="" ma:versionID="e6e9e4979a3ba7db173f16c2d34e4b89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1B3176-8EB2-44E8-9E96-BA16AA6B26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5333DFA-1E24-4BB1-85C0-A56152753360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4492D22-AD66-46CB-9812-5E90B1DA1E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Income Statements</vt:lpstr>
      <vt:lpstr>GAAP Recon Note 1</vt:lpstr>
      <vt:lpstr>GAAP Recon Note 2</vt:lpstr>
      <vt:lpstr>SPVSS business</vt:lpstr>
      <vt:lpstr>'GAAP Recon Note 1'!Print_Area</vt:lpstr>
      <vt:lpstr>'GAAP Recon Note 2'!Print_Area</vt:lpstr>
      <vt:lpstr>'Income Statements'!Print_Area</vt:lpstr>
      <vt:lpstr>'SPVSS business'!Print_Area</vt:lpstr>
    </vt:vector>
  </TitlesOfParts>
  <Company>Cisco Systems,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Cisco Systems, Inc.</dc:creator>
  <cp:lastModifiedBy>Mark Stanley</cp:lastModifiedBy>
  <cp:lastPrinted>2019-07-30T01:52:24Z</cp:lastPrinted>
  <dcterms:created xsi:type="dcterms:W3CDTF">2006-10-30T17:12:39Z</dcterms:created>
  <dcterms:modified xsi:type="dcterms:W3CDTF">2019-08-14T17:39:09Z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0x0101001132C1A4786D3044A25FC53602B6B2DD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