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stam-my.sharepoint.com/personal/cbarberio_firstam_com/Documents/Documents/1 - Title Orders Monthly Posting/Monthly Title Counts/"/>
    </mc:Choice>
  </mc:AlternateContent>
  <xr:revisionPtr revIDLastSave="2" documentId="13_ncr:1_{3DFBEF22-3DC5-49C8-86DE-BF54F099C3B6}" xr6:coauthVersionLast="47" xr6:coauthVersionMax="47" xr10:uidLastSave="{56C74699-3818-439D-9AAC-A5BCFE5E3602}"/>
  <bookViews>
    <workbookView xWindow="-120" yWindow="-120" windowWidth="29040" windowHeight="15840" tabRatio="926" firstSheet="3" activeTab="9" xr2:uid="{042FE687-00A3-4E02-8B88-69D4FAC04DB6}"/>
  </bookViews>
  <sheets>
    <sheet name="Input" sheetId="16" state="hidden" r:id="rId1"/>
    <sheet name="OOPD" sheetId="23" state="hidden" r:id="rId2"/>
    <sheet name="COPD" sheetId="24" state="hidden" r:id="rId3"/>
    <sheet name="Open Orders Per Day" sheetId="25" r:id="rId4"/>
    <sheet name="Closed Orders Per Day" sheetId="26" r:id="rId5"/>
    <sheet name="OOPD (QTD)" sheetId="27" state="hidden" r:id="rId6"/>
    <sheet name="COPD (QTD)" sheetId="28" state="hidden" r:id="rId7"/>
    <sheet name="Open Orders Per Day (QTD)" sheetId="29" state="hidden" r:id="rId8"/>
    <sheet name="Closed Orders Per Day (QTD)" sheetId="30" state="hidden" r:id="rId9"/>
    <sheet name="Business Days (Month &amp; Qtr)" sheetId="32" r:id="rId10"/>
    <sheet name="FLTO" sheetId="33" state="hidden" r:id="rId11"/>
    <sheet name="FLTC" sheetId="36" state="hidden" r:id="rId12"/>
    <sheet name="OOPD Check" sheetId="38" state="hidden" r:id="rId13"/>
    <sheet name="COPD Check" sheetId="39" state="hidden" r:id="rId14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0" hidden="1">43745.155162037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'Business Days (Month &amp; Qtr)'!$B$2:$AH$11</definedName>
    <definedName name="_xlnm.Print_Area" localSheetId="4">'Closed Orders Per Day'!$B$2:$N$75</definedName>
    <definedName name="_xlnm.Print_Area" localSheetId="8">'Closed Orders Per Day (QTD)'!$B$2:$F$75</definedName>
    <definedName name="_xlnm.Print_Area" localSheetId="3">'Open Orders Per Day'!$B$2:$N$75</definedName>
    <definedName name="_xlnm.Print_Area" localSheetId="7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1" i="39" l="1"/>
  <c r="U51" i="39"/>
  <c r="T51" i="39"/>
  <c r="S51" i="39"/>
  <c r="V44" i="39"/>
  <c r="U44" i="39"/>
  <c r="T44" i="39"/>
  <c r="S44" i="39"/>
  <c r="V43" i="39"/>
  <c r="U43" i="39"/>
  <c r="T43" i="39"/>
  <c r="S43" i="39"/>
  <c r="Q43" i="39"/>
  <c r="P43" i="39"/>
  <c r="O43" i="39"/>
  <c r="N43" i="39"/>
  <c r="M43" i="39"/>
  <c r="L43" i="39"/>
  <c r="K43" i="39"/>
  <c r="J43" i="39"/>
  <c r="I43" i="39"/>
  <c r="H43" i="39"/>
  <c r="G43" i="39"/>
  <c r="F43" i="39"/>
  <c r="V36" i="39"/>
  <c r="U36" i="39"/>
  <c r="T36" i="39"/>
  <c r="S36" i="39"/>
  <c r="V35" i="39"/>
  <c r="U35" i="39"/>
  <c r="T35" i="39"/>
  <c r="S35" i="39"/>
  <c r="Q35" i="39"/>
  <c r="P35" i="39"/>
  <c r="O35" i="39"/>
  <c r="N35" i="39"/>
  <c r="M35" i="39"/>
  <c r="L35" i="39"/>
  <c r="K35" i="39"/>
  <c r="J35" i="39"/>
  <c r="I35" i="39"/>
  <c r="H35" i="39"/>
  <c r="G35" i="39"/>
  <c r="F35" i="39"/>
  <c r="V28" i="39"/>
  <c r="U28" i="39"/>
  <c r="T28" i="39"/>
  <c r="S28" i="39"/>
  <c r="V27" i="39"/>
  <c r="U27" i="39"/>
  <c r="T27" i="39"/>
  <c r="S27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V20" i="39"/>
  <c r="U20" i="39"/>
  <c r="T20" i="39"/>
  <c r="S20" i="39"/>
  <c r="V19" i="39"/>
  <c r="U19" i="39"/>
  <c r="T19" i="39"/>
  <c r="S19" i="39"/>
  <c r="S51" i="38"/>
  <c r="T51" i="38"/>
  <c r="U51" i="38"/>
  <c r="V51" i="38"/>
  <c r="S19" i="38"/>
  <c r="T19" i="38"/>
  <c r="U19" i="38"/>
  <c r="V19" i="38"/>
  <c r="S20" i="38"/>
  <c r="T20" i="38"/>
  <c r="U20" i="38"/>
  <c r="V20" i="38"/>
  <c r="S27" i="38"/>
  <c r="T27" i="38"/>
  <c r="U27" i="38"/>
  <c r="V27" i="38"/>
  <c r="S28" i="38"/>
  <c r="T28" i="38"/>
  <c r="U28" i="38"/>
  <c r="V28" i="38"/>
  <c r="S35" i="38"/>
  <c r="T35" i="38"/>
  <c r="U35" i="38"/>
  <c r="V35" i="38"/>
  <c r="S36" i="38"/>
  <c r="T36" i="38"/>
  <c r="U36" i="38"/>
  <c r="V36" i="38"/>
  <c r="S43" i="38"/>
  <c r="T43" i="38"/>
  <c r="U43" i="38"/>
  <c r="V43" i="38"/>
  <c r="S44" i="38"/>
  <c r="T44" i="38"/>
  <c r="U44" i="38"/>
  <c r="V44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F35" i="38"/>
  <c r="G35" i="38"/>
  <c r="H35" i="38"/>
  <c r="I35" i="38"/>
  <c r="J35" i="38"/>
  <c r="K35" i="38"/>
  <c r="L35" i="38"/>
  <c r="M35" i="38"/>
  <c r="N35" i="38"/>
  <c r="O35" i="38"/>
  <c r="P35" i="38"/>
  <c r="Q35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Q66" i="16"/>
  <c r="R66" i="16" s="1"/>
  <c r="U46" i="16"/>
  <c r="U45" i="16"/>
  <c r="U44" i="16"/>
  <c r="U43" i="16"/>
  <c r="U42" i="16"/>
  <c r="U41" i="16"/>
  <c r="U40" i="16"/>
  <c r="U39" i="16"/>
  <c r="U54" i="16"/>
  <c r="U53" i="16"/>
  <c r="U52" i="16"/>
  <c r="U51" i="16"/>
  <c r="U50" i="16"/>
  <c r="U49" i="16"/>
  <c r="U48" i="16"/>
  <c r="U47" i="16"/>
  <c r="U66" i="16"/>
  <c r="V66" i="16" s="1"/>
  <c r="U65" i="16"/>
  <c r="V65" i="16" s="1"/>
  <c r="U64" i="16"/>
  <c r="V64" i="16" s="1"/>
  <c r="U63" i="16"/>
  <c r="V63" i="16" s="1"/>
  <c r="U62" i="16"/>
  <c r="V62" i="16" s="1"/>
  <c r="U61" i="16"/>
  <c r="V61" i="16" s="1"/>
  <c r="U60" i="16"/>
  <c r="U59" i="16"/>
  <c r="U58" i="16"/>
  <c r="U57" i="16"/>
  <c r="U56" i="16"/>
  <c r="U55" i="16"/>
  <c r="T66" i="16" l="1"/>
  <c r="Q65" i="16"/>
  <c r="S66" i="16"/>
  <c r="T65" i="16" l="1"/>
  <c r="S65" i="16"/>
  <c r="Q64" i="16"/>
  <c r="R65" i="16"/>
  <c r="R64" i="16" l="1"/>
  <c r="T64" i="16"/>
  <c r="S64" i="16"/>
  <c r="Q63" i="16"/>
  <c r="T63" i="16" l="1"/>
  <c r="S63" i="16"/>
  <c r="Q62" i="16"/>
  <c r="R63" i="16"/>
  <c r="R62" i="16" l="1"/>
  <c r="T62" i="16"/>
  <c r="S62" i="16"/>
  <c r="Q61" i="16"/>
  <c r="I1" i="28" l="1"/>
  <c r="I1" i="27"/>
  <c r="T61" i="16"/>
  <c r="Q60" i="16"/>
  <c r="S61" i="16"/>
  <c r="R61" i="16"/>
  <c r="H1" i="28" l="1"/>
  <c r="H1" i="27"/>
  <c r="T60" i="16"/>
  <c r="Q59" i="16"/>
  <c r="R60" i="16"/>
  <c r="S60" i="16"/>
  <c r="G1" i="28" l="1"/>
  <c r="G1" i="27"/>
  <c r="R59" i="16"/>
  <c r="T59" i="16"/>
  <c r="Q58" i="16"/>
  <c r="S59" i="16"/>
  <c r="F1" i="28" l="1"/>
  <c r="F1" i="27"/>
  <c r="S58" i="16"/>
  <c r="R58" i="16"/>
  <c r="Q57" i="16"/>
  <c r="T58" i="16"/>
  <c r="I2" i="28" l="1"/>
  <c r="I2" i="27"/>
  <c r="Q56" i="16"/>
  <c r="T57" i="16"/>
  <c r="S57" i="16"/>
  <c r="R57" i="16"/>
  <c r="H2" i="28" l="1"/>
  <c r="H2" i="27"/>
  <c r="T56" i="16"/>
  <c r="Q55" i="16"/>
  <c r="Q54" i="16" s="1"/>
  <c r="S56" i="16"/>
  <c r="R56" i="16"/>
  <c r="G2" i="28" l="1"/>
  <c r="G2" i="27"/>
  <c r="T54" i="16"/>
  <c r="Q53" i="16"/>
  <c r="T53" i="16" s="1"/>
  <c r="R54" i="16"/>
  <c r="S54" i="16"/>
  <c r="R55" i="16"/>
  <c r="S55" i="16"/>
  <c r="T55" i="16"/>
  <c r="F2" i="28" l="1"/>
  <c r="F2" i="27"/>
  <c r="I3" i="28"/>
  <c r="I3" i="27"/>
  <c r="R53" i="16"/>
  <c r="S53" i="16"/>
  <c r="Q52" i="16"/>
  <c r="R52" i="16" s="1"/>
  <c r="H3" i="28" l="1"/>
  <c r="H3" i="27"/>
  <c r="T52" i="16"/>
  <c r="S52" i="16"/>
  <c r="Q51" i="16"/>
  <c r="Q50" i="16" s="1"/>
  <c r="G3" i="28" l="1"/>
  <c r="G3" i="27"/>
  <c r="S51" i="16"/>
  <c r="T51" i="16"/>
  <c r="R51" i="16"/>
  <c r="T50" i="16"/>
  <c r="Q49" i="16"/>
  <c r="S50" i="16"/>
  <c r="R50" i="16"/>
  <c r="J30" i="16"/>
  <c r="J15" i="16"/>
  <c r="J24" i="16" s="1"/>
  <c r="N1" i="33" l="1"/>
  <c r="N1" i="36"/>
  <c r="N1" i="38"/>
  <c r="N1" i="39"/>
  <c r="B43" i="29"/>
  <c r="E29" i="38"/>
  <c r="E62" i="36"/>
  <c r="E83" i="33"/>
  <c r="E37" i="33"/>
  <c r="E45" i="39"/>
  <c r="E83" i="36"/>
  <c r="E37" i="36"/>
  <c r="B6" i="32"/>
  <c r="E37" i="38"/>
  <c r="E69" i="33"/>
  <c r="E45" i="33"/>
  <c r="E13" i="33"/>
  <c r="E37" i="39"/>
  <c r="E69" i="36"/>
  <c r="E45" i="36"/>
  <c r="E13" i="36"/>
  <c r="E45" i="38"/>
  <c r="E13" i="38"/>
  <c r="E55" i="33"/>
  <c r="E21" i="33"/>
  <c r="E29" i="39"/>
  <c r="E13" i="39"/>
  <c r="E55" i="36"/>
  <c r="E21" i="36"/>
  <c r="E76" i="33"/>
  <c r="E21" i="39"/>
  <c r="E29" i="36"/>
  <c r="E21" i="38"/>
  <c r="E76" i="36"/>
  <c r="E29" i="33"/>
  <c r="E62" i="33"/>
  <c r="F3" i="28"/>
  <c r="F3" i="27"/>
  <c r="I4" i="28"/>
  <c r="I4" i="27"/>
  <c r="S49" i="16"/>
  <c r="T49" i="16"/>
  <c r="Q48" i="16"/>
  <c r="R49" i="16"/>
  <c r="E62" i="27"/>
  <c r="B43" i="30"/>
  <c r="J26" i="16"/>
  <c r="E29" i="28"/>
  <c r="E83" i="24"/>
  <c r="B34" i="30"/>
  <c r="B27" i="30"/>
  <c r="B20" i="30"/>
  <c r="B71" i="30"/>
  <c r="B57" i="30"/>
  <c r="B50" i="30"/>
  <c r="B71" i="29"/>
  <c r="B64" i="29"/>
  <c r="B13" i="30"/>
  <c r="B57" i="29"/>
  <c r="B64" i="30"/>
  <c r="B6" i="30"/>
  <c r="B50" i="29"/>
  <c r="B34" i="29"/>
  <c r="B27" i="29"/>
  <c r="E62" i="28"/>
  <c r="E83" i="27"/>
  <c r="E37" i="27"/>
  <c r="E83" i="28"/>
  <c r="E37" i="28"/>
  <c r="B20" i="29"/>
  <c r="E69" i="27"/>
  <c r="E45" i="27"/>
  <c r="E13" i="27"/>
  <c r="B13" i="29"/>
  <c r="E69" i="28"/>
  <c r="E45" i="28"/>
  <c r="E13" i="28"/>
  <c r="B6" i="29"/>
  <c r="E55" i="27"/>
  <c r="E21" i="27"/>
  <c r="E55" i="28"/>
  <c r="E21" i="28"/>
  <c r="E76" i="27"/>
  <c r="E76" i="28"/>
  <c r="E29" i="27"/>
  <c r="E69" i="23"/>
  <c r="E45" i="24"/>
  <c r="E62" i="23"/>
  <c r="J31" i="16"/>
  <c r="E13" i="23"/>
  <c r="E76" i="23"/>
  <c r="E55" i="24"/>
  <c r="E29" i="23"/>
  <c r="E83" i="23"/>
  <c r="E62" i="24"/>
  <c r="E29" i="24"/>
  <c r="J23" i="16"/>
  <c r="E37" i="23"/>
  <c r="J21" i="16"/>
  <c r="E13" i="24"/>
  <c r="E69" i="24"/>
  <c r="J18" i="16"/>
  <c r="E45" i="23"/>
  <c r="E21" i="24"/>
  <c r="E76" i="24"/>
  <c r="N1" i="23"/>
  <c r="N1" i="24"/>
  <c r="J27" i="16"/>
  <c r="J19" i="16"/>
  <c r="E21" i="23"/>
  <c r="E55" i="23"/>
  <c r="J22" i="16"/>
  <c r="J25" i="16"/>
  <c r="J17" i="16"/>
  <c r="K15" i="16"/>
  <c r="J20" i="16"/>
  <c r="E37" i="24"/>
  <c r="J16" i="16"/>
  <c r="AA13" i="36" l="1"/>
  <c r="AA13" i="33"/>
  <c r="N13" i="39" s="1"/>
  <c r="AA37" i="36"/>
  <c r="AA37" i="33"/>
  <c r="AA29" i="36"/>
  <c r="AA29" i="33"/>
  <c r="N29" i="39" s="1"/>
  <c r="AA21" i="36"/>
  <c r="AA21" i="33"/>
  <c r="N21" i="38" s="1"/>
  <c r="AA45" i="36"/>
  <c r="AA45" i="33"/>
  <c r="N45" i="38" s="1"/>
  <c r="G1" i="33"/>
  <c r="G1" i="36"/>
  <c r="G1" i="38"/>
  <c r="G1" i="39"/>
  <c r="M1" i="24"/>
  <c r="M1" i="33"/>
  <c r="M1" i="36"/>
  <c r="M1" i="38"/>
  <c r="M1" i="39"/>
  <c r="E14" i="23"/>
  <c r="E46" i="39"/>
  <c r="E84" i="36"/>
  <c r="E38" i="36"/>
  <c r="B7" i="32"/>
  <c r="E38" i="38"/>
  <c r="E70" i="33"/>
  <c r="E46" i="33"/>
  <c r="E14" i="33"/>
  <c r="E38" i="39"/>
  <c r="E70" i="36"/>
  <c r="E46" i="36"/>
  <c r="E14" i="36"/>
  <c r="E46" i="38"/>
  <c r="E14" i="38"/>
  <c r="E56" i="33"/>
  <c r="E22" i="33"/>
  <c r="E30" i="39"/>
  <c r="E14" i="39"/>
  <c r="E56" i="36"/>
  <c r="E22" i="36"/>
  <c r="E77" i="33"/>
  <c r="E30" i="38"/>
  <c r="E22" i="38"/>
  <c r="E77" i="36"/>
  <c r="E30" i="33"/>
  <c r="E22" i="39"/>
  <c r="E30" i="36"/>
  <c r="E63" i="33"/>
  <c r="E63" i="36"/>
  <c r="E84" i="33"/>
  <c r="E38" i="33"/>
  <c r="O1" i="33"/>
  <c r="O1" i="36"/>
  <c r="O1" i="38"/>
  <c r="O1" i="39"/>
  <c r="L1" i="33"/>
  <c r="L1" i="36"/>
  <c r="L1" i="38"/>
  <c r="L1" i="39"/>
  <c r="P1" i="33"/>
  <c r="P1" i="36"/>
  <c r="P1" i="38"/>
  <c r="P1" i="39"/>
  <c r="H1" i="24"/>
  <c r="H1" i="33"/>
  <c r="H1" i="36"/>
  <c r="H1" i="38"/>
  <c r="H1" i="39"/>
  <c r="I1" i="36"/>
  <c r="I1" i="38"/>
  <c r="I1" i="39"/>
  <c r="I1" i="33"/>
  <c r="J1" i="38"/>
  <c r="J1" i="39"/>
  <c r="J1" i="33"/>
  <c r="J1" i="36"/>
  <c r="Q1" i="36"/>
  <c r="Q1" i="38"/>
  <c r="Q1" i="39"/>
  <c r="Q1" i="33"/>
  <c r="F1" i="33"/>
  <c r="F1" i="36"/>
  <c r="F1" i="38"/>
  <c r="F1" i="39"/>
  <c r="K1" i="39"/>
  <c r="K1" i="33"/>
  <c r="K1" i="36"/>
  <c r="K1" i="38"/>
  <c r="N37" i="38"/>
  <c r="H4" i="28"/>
  <c r="H4" i="27"/>
  <c r="E70" i="23"/>
  <c r="Q47" i="16"/>
  <c r="Q46" i="16" s="1"/>
  <c r="S48" i="16"/>
  <c r="R48" i="16"/>
  <c r="T48" i="16"/>
  <c r="E14" i="24"/>
  <c r="K1" i="23"/>
  <c r="E46" i="24"/>
  <c r="E22" i="24"/>
  <c r="P1" i="23"/>
  <c r="E30" i="23"/>
  <c r="E46" i="23"/>
  <c r="E77" i="23"/>
  <c r="B58" i="30"/>
  <c r="B51" i="30"/>
  <c r="B44" i="30"/>
  <c r="B35" i="30"/>
  <c r="B21" i="30"/>
  <c r="B72" i="30"/>
  <c r="B14" i="30"/>
  <c r="B65" i="30"/>
  <c r="B35" i="29"/>
  <c r="B28" i="29"/>
  <c r="B72" i="29"/>
  <c r="B28" i="30"/>
  <c r="B58" i="29"/>
  <c r="B7" i="30"/>
  <c r="B51" i="29"/>
  <c r="E84" i="28"/>
  <c r="E38" i="28"/>
  <c r="E70" i="27"/>
  <c r="E46" i="27"/>
  <c r="E14" i="27"/>
  <c r="E70" i="28"/>
  <c r="E46" i="28"/>
  <c r="E14" i="28"/>
  <c r="B65" i="29"/>
  <c r="E56" i="27"/>
  <c r="E22" i="27"/>
  <c r="B44" i="29"/>
  <c r="E56" i="28"/>
  <c r="E22" i="28"/>
  <c r="E77" i="27"/>
  <c r="B21" i="29"/>
  <c r="E77" i="28"/>
  <c r="E30" i="27"/>
  <c r="B14" i="29"/>
  <c r="E30" i="28"/>
  <c r="E63" i="27"/>
  <c r="E38" i="27"/>
  <c r="B7" i="29"/>
  <c r="E63" i="28"/>
  <c r="E84" i="27"/>
  <c r="E84" i="24"/>
  <c r="E56" i="23"/>
  <c r="H1" i="23"/>
  <c r="M1" i="23"/>
  <c r="E38" i="24"/>
  <c r="E22" i="23"/>
  <c r="K1" i="24"/>
  <c r="P1" i="24"/>
  <c r="E70" i="24"/>
  <c r="E56" i="24"/>
  <c r="AA21" i="24"/>
  <c r="AA21" i="23"/>
  <c r="AA29" i="24"/>
  <c r="AA29" i="23"/>
  <c r="AA13" i="23"/>
  <c r="AA37" i="24"/>
  <c r="AA45" i="24"/>
  <c r="AA45" i="23"/>
  <c r="AA13" i="24"/>
  <c r="AA37" i="23"/>
  <c r="E77" i="24"/>
  <c r="E38" i="23"/>
  <c r="E63" i="23"/>
  <c r="E63" i="24"/>
  <c r="E84" i="23"/>
  <c r="E30" i="24"/>
  <c r="J32" i="16"/>
  <c r="K19" i="16"/>
  <c r="K27" i="16"/>
  <c r="K18" i="16"/>
  <c r="K26" i="16"/>
  <c r="L15" i="16"/>
  <c r="K23" i="16"/>
  <c r="K16" i="16"/>
  <c r="K20" i="16"/>
  <c r="K24" i="16"/>
  <c r="K17" i="16"/>
  <c r="K25" i="16"/>
  <c r="K21" i="16"/>
  <c r="K22" i="16"/>
  <c r="L1" i="24"/>
  <c r="L1" i="23"/>
  <c r="G1" i="23"/>
  <c r="G1" i="24"/>
  <c r="I1" i="23"/>
  <c r="I1" i="24"/>
  <c r="Q1" i="24"/>
  <c r="Q1" i="23"/>
  <c r="O1" i="23"/>
  <c r="O1" i="24"/>
  <c r="F1" i="23"/>
  <c r="F1" i="24"/>
  <c r="J1" i="23"/>
  <c r="J1" i="24"/>
  <c r="N13" i="38" l="1"/>
  <c r="N29" i="38"/>
  <c r="W13" i="33"/>
  <c r="J13" i="38" s="1"/>
  <c r="W13" i="36"/>
  <c r="W37" i="36"/>
  <c r="W37" i="33"/>
  <c r="J37" i="39" s="1"/>
  <c r="W21" i="33"/>
  <c r="J21" i="38" s="1"/>
  <c r="W21" i="36"/>
  <c r="W29" i="33"/>
  <c r="J29" i="39" s="1"/>
  <c r="W29" i="36"/>
  <c r="W45" i="36"/>
  <c r="W45" i="33"/>
  <c r="J45" i="38" s="1"/>
  <c r="T29" i="33"/>
  <c r="G29" i="39" s="1"/>
  <c r="T29" i="36"/>
  <c r="T13" i="36"/>
  <c r="T13" i="33"/>
  <c r="G13" i="39" s="1"/>
  <c r="T45" i="36"/>
  <c r="T45" i="33"/>
  <c r="G45" i="39" s="1"/>
  <c r="T37" i="36"/>
  <c r="T37" i="33"/>
  <c r="G37" i="38" s="1"/>
  <c r="T21" i="33"/>
  <c r="G21" i="39" s="1"/>
  <c r="T21" i="36"/>
  <c r="X21" i="36"/>
  <c r="X21" i="33"/>
  <c r="K21" i="39" s="1"/>
  <c r="X37" i="36"/>
  <c r="X37" i="33"/>
  <c r="K37" i="39" s="1"/>
  <c r="X45" i="36"/>
  <c r="X45" i="33"/>
  <c r="K45" i="38" s="1"/>
  <c r="X29" i="36"/>
  <c r="X29" i="33"/>
  <c r="K29" i="38" s="1"/>
  <c r="X13" i="36"/>
  <c r="X13" i="33"/>
  <c r="K13" i="38" s="1"/>
  <c r="AD29" i="36"/>
  <c r="AD29" i="33"/>
  <c r="Q29" i="39" s="1"/>
  <c r="AD13" i="36"/>
  <c r="AD13" i="33"/>
  <c r="Q13" i="39" s="1"/>
  <c r="AD21" i="36"/>
  <c r="AD21" i="33"/>
  <c r="Q21" i="38" s="1"/>
  <c r="AD37" i="36"/>
  <c r="AD37" i="33"/>
  <c r="Q37" i="39" s="1"/>
  <c r="AD45" i="36"/>
  <c r="AD45" i="33"/>
  <c r="Q45" i="38" s="1"/>
  <c r="Z13" i="36"/>
  <c r="Z13" i="33"/>
  <c r="M13" i="38" s="1"/>
  <c r="Z37" i="36"/>
  <c r="Z37" i="33"/>
  <c r="M37" i="38" s="1"/>
  <c r="Z21" i="36"/>
  <c r="Z21" i="33"/>
  <c r="M21" i="39" s="1"/>
  <c r="Z29" i="36"/>
  <c r="Z29" i="33"/>
  <c r="M29" i="38" s="1"/>
  <c r="Z45" i="36"/>
  <c r="Z45" i="33"/>
  <c r="M45" i="39" s="1"/>
  <c r="S13" i="36"/>
  <c r="S13" i="33"/>
  <c r="F13" i="39" s="1"/>
  <c r="S45" i="36"/>
  <c r="S45" i="33"/>
  <c r="F45" i="38" s="1"/>
  <c r="S37" i="36"/>
  <c r="S37" i="33"/>
  <c r="F37" i="39" s="1"/>
  <c r="S29" i="36"/>
  <c r="S29" i="33"/>
  <c r="F29" i="39" s="1"/>
  <c r="S21" i="36"/>
  <c r="S21" i="33"/>
  <c r="F21" i="38" s="1"/>
  <c r="AC45" i="36"/>
  <c r="AC45" i="33"/>
  <c r="P45" i="39" s="1"/>
  <c r="AC13" i="33"/>
  <c r="P13" i="39" s="1"/>
  <c r="AC13" i="36"/>
  <c r="AC29" i="36"/>
  <c r="AC29" i="33"/>
  <c r="P29" i="39" s="1"/>
  <c r="AC37" i="36"/>
  <c r="AC37" i="33"/>
  <c r="P37" i="39" s="1"/>
  <c r="AC21" i="36"/>
  <c r="AC21" i="33"/>
  <c r="P21" i="39" s="1"/>
  <c r="V13" i="36"/>
  <c r="V13" i="33"/>
  <c r="I13" i="39" s="1"/>
  <c r="V21" i="36"/>
  <c r="V21" i="33"/>
  <c r="I21" i="39" s="1"/>
  <c r="V45" i="36"/>
  <c r="V45" i="33"/>
  <c r="I45" i="39" s="1"/>
  <c r="V37" i="36"/>
  <c r="V37" i="33"/>
  <c r="I37" i="39" s="1"/>
  <c r="V29" i="36"/>
  <c r="V29" i="33"/>
  <c r="I29" i="39" s="1"/>
  <c r="AB45" i="36"/>
  <c r="AB45" i="33"/>
  <c r="O45" i="38" s="1"/>
  <c r="AB13" i="33"/>
  <c r="O13" i="39" s="1"/>
  <c r="AB13" i="36"/>
  <c r="AB21" i="36"/>
  <c r="AB21" i="33"/>
  <c r="O21" i="39" s="1"/>
  <c r="AB37" i="36"/>
  <c r="AB37" i="33"/>
  <c r="O37" i="39" s="1"/>
  <c r="AB29" i="36"/>
  <c r="AB29" i="33"/>
  <c r="O29" i="38" s="1"/>
  <c r="Z13" i="24"/>
  <c r="Z29" i="24"/>
  <c r="Z45" i="24"/>
  <c r="Z21" i="24"/>
  <c r="Z37" i="24"/>
  <c r="U37" i="36"/>
  <c r="U37" i="33"/>
  <c r="H37" i="39" s="1"/>
  <c r="U45" i="36"/>
  <c r="U45" i="33"/>
  <c r="H45" i="39" s="1"/>
  <c r="U13" i="36"/>
  <c r="U13" i="33"/>
  <c r="H13" i="39" s="1"/>
  <c r="U21" i="33"/>
  <c r="H21" i="39" s="1"/>
  <c r="U21" i="36"/>
  <c r="U29" i="36"/>
  <c r="U29" i="33"/>
  <c r="H29" i="39" s="1"/>
  <c r="U37" i="24"/>
  <c r="U13" i="24"/>
  <c r="U29" i="24"/>
  <c r="U45" i="24"/>
  <c r="U21" i="24"/>
  <c r="Y21" i="36"/>
  <c r="Y21" i="33"/>
  <c r="L21" i="39" s="1"/>
  <c r="Y13" i="36"/>
  <c r="Y13" i="33"/>
  <c r="L13" i="39" s="1"/>
  <c r="Y37" i="36"/>
  <c r="Y37" i="33"/>
  <c r="L37" i="38" s="1"/>
  <c r="Y29" i="36"/>
  <c r="Y29" i="33"/>
  <c r="L29" i="39" s="1"/>
  <c r="Y45" i="36"/>
  <c r="Y45" i="33"/>
  <c r="L45" i="39" s="1"/>
  <c r="M2" i="36"/>
  <c r="M2" i="38"/>
  <c r="M2" i="39"/>
  <c r="M2" i="33"/>
  <c r="L2" i="33"/>
  <c r="L2" i="36"/>
  <c r="L2" i="38"/>
  <c r="L2" i="39"/>
  <c r="N21" i="39"/>
  <c r="K2" i="33"/>
  <c r="K2" i="36"/>
  <c r="K2" i="38"/>
  <c r="K2" i="39"/>
  <c r="P2" i="33"/>
  <c r="P2" i="36"/>
  <c r="P2" i="38"/>
  <c r="P2" i="39"/>
  <c r="O2" i="39"/>
  <c r="O2" i="33"/>
  <c r="O2" i="36"/>
  <c r="O2" i="38"/>
  <c r="H2" i="33"/>
  <c r="H2" i="36"/>
  <c r="H2" i="39"/>
  <c r="H2" i="38"/>
  <c r="Q2" i="33"/>
  <c r="Q2" i="36"/>
  <c r="Q2" i="38"/>
  <c r="Q2" i="39"/>
  <c r="I2" i="33"/>
  <c r="I2" i="36"/>
  <c r="I2" i="38"/>
  <c r="I2" i="39"/>
  <c r="N2" i="38"/>
  <c r="N2" i="39"/>
  <c r="N2" i="33"/>
  <c r="N2" i="36"/>
  <c r="E39" i="38"/>
  <c r="E71" i="33"/>
  <c r="E47" i="33"/>
  <c r="E15" i="33"/>
  <c r="E39" i="36"/>
  <c r="E39" i="39"/>
  <c r="E71" i="36"/>
  <c r="E47" i="36"/>
  <c r="E15" i="36"/>
  <c r="E47" i="38"/>
  <c r="E15" i="38"/>
  <c r="E57" i="33"/>
  <c r="E23" i="33"/>
  <c r="E31" i="39"/>
  <c r="E15" i="39"/>
  <c r="E57" i="36"/>
  <c r="E23" i="36"/>
  <c r="E78" i="33"/>
  <c r="E23" i="38"/>
  <c r="E78" i="36"/>
  <c r="E31" i="33"/>
  <c r="E85" i="36"/>
  <c r="E23" i="39"/>
  <c r="E31" i="36"/>
  <c r="E64" i="33"/>
  <c r="E31" i="38"/>
  <c r="E64" i="36"/>
  <c r="E85" i="33"/>
  <c r="E39" i="33"/>
  <c r="E47" i="39"/>
  <c r="B8" i="32"/>
  <c r="G2" i="39"/>
  <c r="G2" i="38"/>
  <c r="G2" i="33"/>
  <c r="G2" i="36"/>
  <c r="J2" i="33"/>
  <c r="J2" i="36"/>
  <c r="J2" i="38"/>
  <c r="J2" i="39"/>
  <c r="F2" i="38"/>
  <c r="F2" i="39"/>
  <c r="F2" i="33"/>
  <c r="F2" i="36"/>
  <c r="N37" i="39"/>
  <c r="N45" i="39"/>
  <c r="M13" i="39"/>
  <c r="F13" i="38"/>
  <c r="M45" i="38"/>
  <c r="K29" i="39"/>
  <c r="G45" i="38"/>
  <c r="H45" i="38"/>
  <c r="J37" i="38"/>
  <c r="G29" i="38"/>
  <c r="K37" i="38"/>
  <c r="G21" i="38"/>
  <c r="G4" i="28"/>
  <c r="G4" i="27"/>
  <c r="T46" i="16"/>
  <c r="S46" i="16"/>
  <c r="R46" i="16"/>
  <c r="Q45" i="16"/>
  <c r="S47" i="16"/>
  <c r="R47" i="16"/>
  <c r="T47" i="16"/>
  <c r="Z37" i="23"/>
  <c r="Z29" i="23"/>
  <c r="Z13" i="23"/>
  <c r="Z45" i="23"/>
  <c r="Z21" i="23"/>
  <c r="X21" i="24"/>
  <c r="X13" i="24"/>
  <c r="X37" i="24"/>
  <c r="X29" i="24"/>
  <c r="X45" i="24"/>
  <c r="L21" i="28"/>
  <c r="L13" i="28"/>
  <c r="D6" i="30" s="1"/>
  <c r="L45" i="28"/>
  <c r="L29" i="28"/>
  <c r="L37" i="28"/>
  <c r="L45" i="27"/>
  <c r="L13" i="27"/>
  <c r="L37" i="27"/>
  <c r="L21" i="27"/>
  <c r="L29" i="27"/>
  <c r="D20" i="29" s="1"/>
  <c r="N45" i="27"/>
  <c r="N21" i="27"/>
  <c r="N13" i="27"/>
  <c r="N29" i="27"/>
  <c r="N37" i="27"/>
  <c r="N21" i="28"/>
  <c r="N37" i="28"/>
  <c r="N45" i="28"/>
  <c r="N29" i="28"/>
  <c r="F20" i="30" s="1"/>
  <c r="N13" i="28"/>
  <c r="X29" i="23"/>
  <c r="X13" i="23"/>
  <c r="X37" i="23"/>
  <c r="X45" i="23"/>
  <c r="X21" i="23"/>
  <c r="M21" i="28"/>
  <c r="M29" i="28"/>
  <c r="M45" i="28"/>
  <c r="E34" i="30" s="1"/>
  <c r="M37" i="28"/>
  <c r="M13" i="28"/>
  <c r="K21" i="28"/>
  <c r="K45" i="28"/>
  <c r="C34" i="30" s="1"/>
  <c r="K29" i="28"/>
  <c r="C20" i="30" s="1"/>
  <c r="K37" i="28"/>
  <c r="C27" i="30" s="1"/>
  <c r="K13" i="28"/>
  <c r="AC13" i="24"/>
  <c r="AC29" i="24"/>
  <c r="AC45" i="24"/>
  <c r="AC37" i="24"/>
  <c r="AC21" i="24"/>
  <c r="M45" i="27"/>
  <c r="M37" i="27"/>
  <c r="E27" i="29" s="1"/>
  <c r="M29" i="27"/>
  <c r="M13" i="27"/>
  <c r="E6" i="29" s="1"/>
  <c r="M21" i="27"/>
  <c r="E13" i="29" s="1"/>
  <c r="K29" i="27"/>
  <c r="C20" i="29" s="1"/>
  <c r="K45" i="27"/>
  <c r="C34" i="29" s="1"/>
  <c r="K13" i="27"/>
  <c r="C6" i="29" s="1"/>
  <c r="K21" i="27"/>
  <c r="K37" i="27"/>
  <c r="C27" i="29" s="1"/>
  <c r="U29" i="23"/>
  <c r="U45" i="23"/>
  <c r="U37" i="23"/>
  <c r="U21" i="23"/>
  <c r="U13" i="23"/>
  <c r="AC13" i="23"/>
  <c r="AC45" i="23"/>
  <c r="AC21" i="23"/>
  <c r="AC37" i="23"/>
  <c r="AC29" i="23"/>
  <c r="B22" i="30"/>
  <c r="B73" i="30"/>
  <c r="B15" i="30"/>
  <c r="B66" i="30"/>
  <c r="B8" i="30"/>
  <c r="B59" i="30"/>
  <c r="B45" i="30"/>
  <c r="B36" i="30"/>
  <c r="B29" i="30"/>
  <c r="B59" i="29"/>
  <c r="B52" i="29"/>
  <c r="B45" i="29"/>
  <c r="B36" i="29"/>
  <c r="B52" i="30"/>
  <c r="B22" i="29"/>
  <c r="B73" i="29"/>
  <c r="B66" i="29"/>
  <c r="E71" i="27"/>
  <c r="E47" i="27"/>
  <c r="E15" i="27"/>
  <c r="B15" i="29"/>
  <c r="E71" i="28"/>
  <c r="E47" i="28"/>
  <c r="E15" i="28"/>
  <c r="B8" i="29"/>
  <c r="E57" i="27"/>
  <c r="E23" i="27"/>
  <c r="E57" i="28"/>
  <c r="E23" i="28"/>
  <c r="E78" i="27"/>
  <c r="E78" i="28"/>
  <c r="E31" i="27"/>
  <c r="B29" i="29"/>
  <c r="E31" i="28"/>
  <c r="E64" i="27"/>
  <c r="E64" i="28"/>
  <c r="E85" i="27"/>
  <c r="E39" i="27"/>
  <c r="E39" i="28"/>
  <c r="E85" i="28"/>
  <c r="Y21" i="23"/>
  <c r="V21" i="24"/>
  <c r="V13" i="23"/>
  <c r="AD45" i="24"/>
  <c r="W29" i="24"/>
  <c r="T29" i="23"/>
  <c r="Y29" i="23"/>
  <c r="Y29" i="24"/>
  <c r="T13" i="23"/>
  <c r="V37" i="24"/>
  <c r="V45" i="23"/>
  <c r="AD13" i="24"/>
  <c r="W13" i="24"/>
  <c r="W21" i="23"/>
  <c r="Y13" i="23"/>
  <c r="Y21" i="24"/>
  <c r="S21" i="23"/>
  <c r="W21" i="24"/>
  <c r="AB45" i="23"/>
  <c r="V45" i="24"/>
  <c r="V21" i="23"/>
  <c r="T45" i="24"/>
  <c r="W45" i="24"/>
  <c r="W13" i="23"/>
  <c r="Y45" i="23"/>
  <c r="Y37" i="24"/>
  <c r="AD21" i="23"/>
  <c r="AB29" i="24"/>
  <c r="S45" i="23"/>
  <c r="AB37" i="23"/>
  <c r="AB13" i="24"/>
  <c r="V29" i="23"/>
  <c r="T13" i="24"/>
  <c r="W37" i="24"/>
  <c r="W45" i="23"/>
  <c r="S37" i="24"/>
  <c r="Y45" i="24"/>
  <c r="AD29" i="23"/>
  <c r="S13" i="24"/>
  <c r="AB21" i="23"/>
  <c r="AB21" i="24"/>
  <c r="V37" i="23"/>
  <c r="T21" i="24"/>
  <c r="T21" i="23"/>
  <c r="W29" i="23"/>
  <c r="S29" i="24"/>
  <c r="Y13" i="24"/>
  <c r="AD37" i="23"/>
  <c r="V29" i="24"/>
  <c r="AB29" i="23"/>
  <c r="AB13" i="23"/>
  <c r="AB45" i="24"/>
  <c r="AD21" i="24"/>
  <c r="T37" i="24"/>
  <c r="T45" i="23"/>
  <c r="W37" i="23"/>
  <c r="S45" i="24"/>
  <c r="S29" i="23"/>
  <c r="AD13" i="23"/>
  <c r="AD37" i="24"/>
  <c r="V13" i="24"/>
  <c r="AB37" i="24"/>
  <c r="AD29" i="24"/>
  <c r="T29" i="24"/>
  <c r="T37" i="23"/>
  <c r="Y37" i="23"/>
  <c r="S21" i="24"/>
  <c r="S37" i="23"/>
  <c r="AD45" i="23"/>
  <c r="S13" i="23"/>
  <c r="E31" i="24"/>
  <c r="J33" i="16"/>
  <c r="E57" i="24"/>
  <c r="E85" i="23"/>
  <c r="E71" i="23"/>
  <c r="E78" i="24"/>
  <c r="E64" i="24"/>
  <c r="E15" i="24"/>
  <c r="E23" i="23"/>
  <c r="E39" i="23"/>
  <c r="E31" i="23"/>
  <c r="E57" i="23"/>
  <c r="E47" i="24"/>
  <c r="E71" i="24"/>
  <c r="E39" i="24"/>
  <c r="E78" i="23"/>
  <c r="E15" i="23"/>
  <c r="E64" i="23"/>
  <c r="E85" i="24"/>
  <c r="E23" i="24"/>
  <c r="E47" i="23"/>
  <c r="P2" i="24"/>
  <c r="P2" i="23"/>
  <c r="O2" i="23"/>
  <c r="O2" i="24"/>
  <c r="H2" i="24"/>
  <c r="H2" i="23"/>
  <c r="G2" i="23"/>
  <c r="G2" i="24"/>
  <c r="Q2" i="23"/>
  <c r="Q2" i="24"/>
  <c r="N2" i="23"/>
  <c r="N2" i="24"/>
  <c r="I2" i="23"/>
  <c r="I2" i="24"/>
  <c r="J2" i="23"/>
  <c r="J2" i="24"/>
  <c r="F2" i="24"/>
  <c r="F2" i="23"/>
  <c r="K2" i="23"/>
  <c r="K2" i="24"/>
  <c r="M2" i="24"/>
  <c r="M2" i="23"/>
  <c r="L2" i="23"/>
  <c r="L2" i="24"/>
  <c r="L22" i="16"/>
  <c r="L24" i="16"/>
  <c r="L21" i="16"/>
  <c r="L18" i="16"/>
  <c r="L26" i="16"/>
  <c r="L16" i="16"/>
  <c r="L23" i="16"/>
  <c r="L19" i="16"/>
  <c r="M15" i="16"/>
  <c r="L20" i="16"/>
  <c r="L17" i="16"/>
  <c r="L25" i="16"/>
  <c r="L27" i="16"/>
  <c r="L37" i="39" l="1"/>
  <c r="K45" i="39"/>
  <c r="Q45" i="39"/>
  <c r="I29" i="38"/>
  <c r="Q29" i="38"/>
  <c r="J13" i="39"/>
  <c r="P13" i="38"/>
  <c r="I21" i="38"/>
  <c r="O45" i="39"/>
  <c r="Q13" i="38"/>
  <c r="J45" i="39"/>
  <c r="K21" i="38"/>
  <c r="F45" i="39"/>
  <c r="G13" i="38"/>
  <c r="H29" i="38"/>
  <c r="H37" i="38"/>
  <c r="M37" i="39"/>
  <c r="P29" i="38"/>
  <c r="F21" i="39"/>
  <c r="I45" i="38"/>
  <c r="AH13" i="36"/>
  <c r="J21" i="39"/>
  <c r="Q21" i="39"/>
  <c r="P45" i="38"/>
  <c r="H21" i="38"/>
  <c r="M29" i="39"/>
  <c r="O29" i="39"/>
  <c r="O13" i="38"/>
  <c r="I13" i="38"/>
  <c r="F37" i="38"/>
  <c r="F29" i="38"/>
  <c r="O37" i="38"/>
  <c r="I37" i="38"/>
  <c r="O21" i="38"/>
  <c r="L21" i="38"/>
  <c r="L45" i="38"/>
  <c r="K13" i="39"/>
  <c r="Q37" i="38"/>
  <c r="P37" i="38"/>
  <c r="J29" i="38"/>
  <c r="M21" i="38"/>
  <c r="L29" i="38"/>
  <c r="G37" i="39"/>
  <c r="J55" i="36"/>
  <c r="J76" i="36"/>
  <c r="J83" i="36"/>
  <c r="J69" i="36"/>
  <c r="J62" i="36"/>
  <c r="H55" i="36"/>
  <c r="H83" i="36"/>
  <c r="H69" i="36"/>
  <c r="H62" i="36"/>
  <c r="H76" i="36"/>
  <c r="F55" i="36"/>
  <c r="F76" i="36"/>
  <c r="F69" i="36"/>
  <c r="F83" i="36"/>
  <c r="F62" i="36"/>
  <c r="W22" i="36"/>
  <c r="W62" i="36" s="1"/>
  <c r="W22" i="33"/>
  <c r="W62" i="33" s="1"/>
  <c r="J62" i="33"/>
  <c r="W14" i="36"/>
  <c r="W55" i="36" s="1"/>
  <c r="W14" i="33"/>
  <c r="J55" i="33"/>
  <c r="W38" i="36"/>
  <c r="W76" i="36" s="1"/>
  <c r="W38" i="33"/>
  <c r="W76" i="33" s="1"/>
  <c r="J76" i="33"/>
  <c r="W46" i="36"/>
  <c r="W83" i="36" s="1"/>
  <c r="W46" i="33"/>
  <c r="W83" i="33" s="1"/>
  <c r="J83" i="33"/>
  <c r="W30" i="36"/>
  <c r="W69" i="36" s="1"/>
  <c r="W30" i="33"/>
  <c r="W69" i="33" s="1"/>
  <c r="J69" i="33"/>
  <c r="U22" i="36"/>
  <c r="U62" i="36" s="1"/>
  <c r="U22" i="33"/>
  <c r="U62" i="33" s="1"/>
  <c r="H62" i="33"/>
  <c r="U14" i="36"/>
  <c r="U55" i="36" s="1"/>
  <c r="U14" i="33"/>
  <c r="U55" i="33" s="1"/>
  <c r="H55" i="33"/>
  <c r="U30" i="36"/>
  <c r="U69" i="36" s="1"/>
  <c r="U30" i="33"/>
  <c r="H69" i="33"/>
  <c r="U46" i="36"/>
  <c r="U83" i="36" s="1"/>
  <c r="U46" i="33"/>
  <c r="H46" i="39" s="1"/>
  <c r="H83" i="33"/>
  <c r="U38" i="36"/>
  <c r="U76" i="36" s="1"/>
  <c r="U38" i="33"/>
  <c r="H76" i="33"/>
  <c r="S14" i="33"/>
  <c r="S55" i="33" s="1"/>
  <c r="S14" i="36"/>
  <c r="S55" i="36" s="1"/>
  <c r="F55" i="33"/>
  <c r="S38" i="36"/>
  <c r="S38" i="33"/>
  <c r="F76" i="33"/>
  <c r="S30" i="36"/>
  <c r="S69" i="36" s="1"/>
  <c r="S30" i="33"/>
  <c r="F30" i="38" s="1"/>
  <c r="F69" i="33"/>
  <c r="S22" i="33"/>
  <c r="S62" i="33" s="1"/>
  <c r="S22" i="36"/>
  <c r="S62" i="36" s="1"/>
  <c r="F62" i="33"/>
  <c r="S46" i="33"/>
  <c r="F46" i="39" s="1"/>
  <c r="S46" i="36"/>
  <c r="S83" i="36" s="1"/>
  <c r="F83" i="33"/>
  <c r="Q62" i="36"/>
  <c r="Q83" i="36"/>
  <c r="Q55" i="36"/>
  <c r="Q69" i="36"/>
  <c r="Q76" i="36"/>
  <c r="P55" i="36"/>
  <c r="P69" i="36"/>
  <c r="P76" i="36"/>
  <c r="P83" i="36"/>
  <c r="P62" i="36"/>
  <c r="K62" i="36"/>
  <c r="K76" i="36"/>
  <c r="K55" i="36"/>
  <c r="K69" i="36"/>
  <c r="K83" i="36"/>
  <c r="G55" i="36"/>
  <c r="G83" i="36"/>
  <c r="G62" i="36"/>
  <c r="G69" i="36"/>
  <c r="G76" i="36"/>
  <c r="N55" i="36"/>
  <c r="N62" i="36"/>
  <c r="N76" i="36"/>
  <c r="N83" i="36"/>
  <c r="N69" i="36"/>
  <c r="I69" i="36"/>
  <c r="I55" i="36"/>
  <c r="I62" i="36"/>
  <c r="I83" i="36"/>
  <c r="I76" i="36"/>
  <c r="AD14" i="36"/>
  <c r="AD55" i="36" s="1"/>
  <c r="AD14" i="33"/>
  <c r="AD55" i="33" s="1"/>
  <c r="Q55" i="33"/>
  <c r="AD22" i="36"/>
  <c r="AD62" i="36" s="1"/>
  <c r="AD22" i="33"/>
  <c r="Q22" i="39" s="1"/>
  <c r="Q62" i="33"/>
  <c r="AD30" i="36"/>
  <c r="AD69" i="36" s="1"/>
  <c r="AD30" i="33"/>
  <c r="Q30" i="39" s="1"/>
  <c r="Q69" i="33"/>
  <c r="AD38" i="36"/>
  <c r="AD76" i="36" s="1"/>
  <c r="AD38" i="33"/>
  <c r="Q38" i="39" s="1"/>
  <c r="Q76" i="33"/>
  <c r="AD46" i="36"/>
  <c r="AD83" i="36" s="1"/>
  <c r="AD46" i="33"/>
  <c r="AD83" i="33" s="1"/>
  <c r="Q83" i="33"/>
  <c r="AC14" i="36"/>
  <c r="AC55" i="36" s="1"/>
  <c r="AC14" i="33"/>
  <c r="AC55" i="33" s="1"/>
  <c r="P55" i="33"/>
  <c r="AC30" i="36"/>
  <c r="AC69" i="36" s="1"/>
  <c r="AC30" i="33"/>
  <c r="AC69" i="33" s="1"/>
  <c r="P69" i="33"/>
  <c r="AC22" i="33"/>
  <c r="AC62" i="33" s="1"/>
  <c r="AC22" i="36"/>
  <c r="AC62" i="36" s="1"/>
  <c r="P62" i="33"/>
  <c r="AC38" i="36"/>
  <c r="AC76" i="36" s="1"/>
  <c r="AC38" i="33"/>
  <c r="AC76" i="33" s="1"/>
  <c r="P76" i="33"/>
  <c r="AC46" i="36"/>
  <c r="AC83" i="36" s="1"/>
  <c r="AC46" i="33"/>
  <c r="P46" i="38" s="1"/>
  <c r="P83" i="33"/>
  <c r="X30" i="36"/>
  <c r="X69" i="36" s="1"/>
  <c r="X30" i="33"/>
  <c r="K30" i="38" s="1"/>
  <c r="K69" i="33"/>
  <c r="X14" i="36"/>
  <c r="X55" i="36" s="1"/>
  <c r="X14" i="33"/>
  <c r="X55" i="33" s="1"/>
  <c r="K55" i="33"/>
  <c r="X46" i="36"/>
  <c r="X83" i="36" s="1"/>
  <c r="X46" i="33"/>
  <c r="X83" i="33" s="1"/>
  <c r="K83" i="33"/>
  <c r="X38" i="36"/>
  <c r="X38" i="33"/>
  <c r="K38" i="39" s="1"/>
  <c r="K76" i="33"/>
  <c r="X22" i="36"/>
  <c r="X62" i="36" s="1"/>
  <c r="X22" i="33"/>
  <c r="X62" i="33" s="1"/>
  <c r="K62" i="33"/>
  <c r="M76" i="36"/>
  <c r="M62" i="36"/>
  <c r="M83" i="36"/>
  <c r="M69" i="36"/>
  <c r="M55" i="36"/>
  <c r="T46" i="36"/>
  <c r="T83" i="36" s="1"/>
  <c r="T46" i="33"/>
  <c r="G46" i="38" s="1"/>
  <c r="G83" i="33"/>
  <c r="T38" i="36"/>
  <c r="T76" i="36" s="1"/>
  <c r="T38" i="33"/>
  <c r="G38" i="38" s="1"/>
  <c r="G76" i="33"/>
  <c r="T14" i="36"/>
  <c r="T55" i="36" s="1"/>
  <c r="T14" i="33"/>
  <c r="T55" i="33" s="1"/>
  <c r="G55" i="33"/>
  <c r="T30" i="36"/>
  <c r="T69" i="36" s="1"/>
  <c r="T30" i="33"/>
  <c r="G30" i="39" s="1"/>
  <c r="G69" i="33"/>
  <c r="T22" i="36"/>
  <c r="T62" i="36" s="1"/>
  <c r="T22" i="33"/>
  <c r="G62" i="33"/>
  <c r="AA14" i="33"/>
  <c r="N14" i="38" s="1"/>
  <c r="AA14" i="36"/>
  <c r="N55" i="33"/>
  <c r="AA38" i="33"/>
  <c r="N38" i="39" s="1"/>
  <c r="AA38" i="36"/>
  <c r="N76" i="33"/>
  <c r="AA30" i="36"/>
  <c r="AA30" i="33"/>
  <c r="N30" i="38" s="1"/>
  <c r="N69" i="33"/>
  <c r="AA22" i="33"/>
  <c r="N22" i="39" s="1"/>
  <c r="AA22" i="36"/>
  <c r="N62" i="33"/>
  <c r="AA46" i="33"/>
  <c r="N46" i="39" s="1"/>
  <c r="AA46" i="36"/>
  <c r="AA83" i="36" s="1"/>
  <c r="N83" i="33"/>
  <c r="V14" i="36"/>
  <c r="V55" i="36" s="1"/>
  <c r="V14" i="33"/>
  <c r="I14" i="38" s="1"/>
  <c r="I55" i="33"/>
  <c r="V22" i="36"/>
  <c r="V62" i="36" s="1"/>
  <c r="V22" i="33"/>
  <c r="V62" i="33" s="1"/>
  <c r="I62" i="33"/>
  <c r="V30" i="36"/>
  <c r="V69" i="36" s="1"/>
  <c r="V30" i="33"/>
  <c r="V69" i="33" s="1"/>
  <c r="I69" i="33"/>
  <c r="V46" i="36"/>
  <c r="V83" i="36" s="1"/>
  <c r="V46" i="33"/>
  <c r="V83" i="33" s="1"/>
  <c r="I83" i="33"/>
  <c r="V38" i="36"/>
  <c r="V76" i="36" s="1"/>
  <c r="V38" i="33"/>
  <c r="I38" i="39" s="1"/>
  <c r="I76" i="33"/>
  <c r="O83" i="36"/>
  <c r="O55" i="36"/>
  <c r="O76" i="36"/>
  <c r="O69" i="36"/>
  <c r="O62" i="36"/>
  <c r="L62" i="36"/>
  <c r="L83" i="36"/>
  <c r="L55" i="36"/>
  <c r="L69" i="36"/>
  <c r="L76" i="36"/>
  <c r="AB46" i="36"/>
  <c r="AB46" i="33"/>
  <c r="AB83" i="33" s="1"/>
  <c r="O83" i="33"/>
  <c r="AB38" i="36"/>
  <c r="AB76" i="36" s="1"/>
  <c r="AB38" i="33"/>
  <c r="O38" i="39" s="1"/>
  <c r="O76" i="33"/>
  <c r="AB22" i="36"/>
  <c r="AB22" i="33"/>
  <c r="AB62" i="33" s="1"/>
  <c r="O62" i="33"/>
  <c r="AB30" i="36"/>
  <c r="AB69" i="36" s="1"/>
  <c r="AB30" i="33"/>
  <c r="O30" i="39" s="1"/>
  <c r="O69" i="33"/>
  <c r="AB14" i="36"/>
  <c r="AB55" i="36" s="1"/>
  <c r="AB14" i="33"/>
  <c r="AB55" i="33" s="1"/>
  <c r="O55" i="33"/>
  <c r="Y22" i="33"/>
  <c r="L22" i="39" s="1"/>
  <c r="Y22" i="36"/>
  <c r="Y62" i="36" s="1"/>
  <c r="L62" i="33"/>
  <c r="Y14" i="36"/>
  <c r="Y55" i="36" s="1"/>
  <c r="Y14" i="33"/>
  <c r="L55" i="33"/>
  <c r="Y38" i="36"/>
  <c r="Y76" i="36" s="1"/>
  <c r="Y38" i="33"/>
  <c r="Y76" i="33" s="1"/>
  <c r="L76" i="33"/>
  <c r="Y30" i="36"/>
  <c r="Y69" i="36" s="1"/>
  <c r="Y30" i="33"/>
  <c r="L30" i="39" s="1"/>
  <c r="L69" i="33"/>
  <c r="Y46" i="36"/>
  <c r="Y83" i="36" s="1"/>
  <c r="Y46" i="33"/>
  <c r="L46" i="39" s="1"/>
  <c r="L83" i="33"/>
  <c r="Z14" i="36"/>
  <c r="Z55" i="36" s="1"/>
  <c r="Z14" i="33"/>
  <c r="M14" i="39" s="1"/>
  <c r="M55" i="33"/>
  <c r="Z22" i="36"/>
  <c r="Z62" i="36" s="1"/>
  <c r="Z22" i="33"/>
  <c r="Z62" i="33" s="1"/>
  <c r="M62" i="33"/>
  <c r="Z30" i="36"/>
  <c r="Z69" i="36" s="1"/>
  <c r="Z30" i="33"/>
  <c r="M30" i="39" s="1"/>
  <c r="M69" i="33"/>
  <c r="Z46" i="36"/>
  <c r="Z83" i="36" s="1"/>
  <c r="Z46" i="33"/>
  <c r="M46" i="38" s="1"/>
  <c r="M83" i="33"/>
  <c r="Z38" i="36"/>
  <c r="Z76" i="36" s="1"/>
  <c r="Z38" i="33"/>
  <c r="Z76" i="33" s="1"/>
  <c r="M76" i="33"/>
  <c r="J3" i="38"/>
  <c r="J3" i="39"/>
  <c r="J3" i="33"/>
  <c r="J3" i="36"/>
  <c r="F3" i="33"/>
  <c r="F3" i="36"/>
  <c r="F3" i="38"/>
  <c r="F3" i="39"/>
  <c r="L13" i="38"/>
  <c r="P21" i="38"/>
  <c r="H13" i="38"/>
  <c r="L3" i="33"/>
  <c r="L3" i="36"/>
  <c r="L3" i="39"/>
  <c r="L3" i="38"/>
  <c r="Q3" i="36"/>
  <c r="Q3" i="38"/>
  <c r="Q3" i="39"/>
  <c r="Q3" i="33"/>
  <c r="P3" i="33"/>
  <c r="P3" i="36"/>
  <c r="P3" i="38"/>
  <c r="P3" i="39"/>
  <c r="E40" i="39"/>
  <c r="E72" i="36"/>
  <c r="E48" i="36"/>
  <c r="E16" i="36"/>
  <c r="E48" i="38"/>
  <c r="E16" i="38"/>
  <c r="E58" i="33"/>
  <c r="E24" i="33"/>
  <c r="E32" i="39"/>
  <c r="E16" i="39"/>
  <c r="E58" i="36"/>
  <c r="E24" i="36"/>
  <c r="E79" i="33"/>
  <c r="E24" i="38"/>
  <c r="E79" i="36"/>
  <c r="E32" i="33"/>
  <c r="E24" i="39"/>
  <c r="E32" i="36"/>
  <c r="E65" i="33"/>
  <c r="E32" i="38"/>
  <c r="E65" i="36"/>
  <c r="E86" i="33"/>
  <c r="E40" i="33"/>
  <c r="E48" i="39"/>
  <c r="E86" i="36"/>
  <c r="E40" i="36"/>
  <c r="B9" i="32"/>
  <c r="E40" i="38"/>
  <c r="E16" i="33"/>
  <c r="E48" i="33"/>
  <c r="E72" i="33"/>
  <c r="H3" i="33"/>
  <c r="H3" i="36"/>
  <c r="H3" i="38"/>
  <c r="H3" i="39"/>
  <c r="AD76" i="33"/>
  <c r="O3" i="33"/>
  <c r="O3" i="36"/>
  <c r="O3" i="38"/>
  <c r="O3" i="39"/>
  <c r="G3" i="33"/>
  <c r="G3" i="36"/>
  <c r="G3" i="38"/>
  <c r="G3" i="39"/>
  <c r="K3" i="39"/>
  <c r="K3" i="33"/>
  <c r="K3" i="38"/>
  <c r="K3" i="36"/>
  <c r="S83" i="33"/>
  <c r="AD62" i="33"/>
  <c r="I3" i="36"/>
  <c r="I3" i="38"/>
  <c r="I3" i="39"/>
  <c r="I3" i="33"/>
  <c r="N3" i="33"/>
  <c r="N3" i="36"/>
  <c r="N3" i="38"/>
  <c r="N3" i="39"/>
  <c r="M3" i="33"/>
  <c r="M3" i="36"/>
  <c r="M3" i="38"/>
  <c r="M3" i="39"/>
  <c r="N38" i="38"/>
  <c r="Q22" i="38"/>
  <c r="K46" i="39"/>
  <c r="F30" i="39"/>
  <c r="K14" i="39"/>
  <c r="I22" i="38"/>
  <c r="I22" i="39"/>
  <c r="P46" i="39"/>
  <c r="J22" i="38"/>
  <c r="Q46" i="38"/>
  <c r="J38" i="39"/>
  <c r="J38" i="38"/>
  <c r="F46" i="38"/>
  <c r="N46" i="38"/>
  <c r="F22" i="38"/>
  <c r="I46" i="39"/>
  <c r="F4" i="28"/>
  <c r="F4" i="27"/>
  <c r="I5" i="27"/>
  <c r="I5" i="28"/>
  <c r="R45" i="16"/>
  <c r="Q44" i="16"/>
  <c r="S45" i="16"/>
  <c r="T45" i="16"/>
  <c r="K14" i="28"/>
  <c r="K55" i="28" s="1"/>
  <c r="C43" i="30" s="1"/>
  <c r="F55" i="28"/>
  <c r="K46" i="28"/>
  <c r="F83" i="28"/>
  <c r="K22" i="28"/>
  <c r="K62" i="28" s="1"/>
  <c r="C50" i="30" s="1"/>
  <c r="F62" i="28"/>
  <c r="K30" i="28"/>
  <c r="F69" i="28"/>
  <c r="K38" i="28"/>
  <c r="F76" i="28"/>
  <c r="K22" i="27"/>
  <c r="F62" i="27"/>
  <c r="K30" i="27"/>
  <c r="F69" i="27"/>
  <c r="K38" i="27"/>
  <c r="F76" i="27"/>
  <c r="K14" i="27"/>
  <c r="F55" i="27"/>
  <c r="K46" i="27"/>
  <c r="F83" i="27"/>
  <c r="L30" i="28"/>
  <c r="L69" i="28" s="1"/>
  <c r="D57" i="30" s="1"/>
  <c r="G69" i="28"/>
  <c r="L38" i="28"/>
  <c r="L76" i="28" s="1"/>
  <c r="D64" i="30" s="1"/>
  <c r="G76" i="28"/>
  <c r="L14" i="28"/>
  <c r="G55" i="28"/>
  <c r="L22" i="28"/>
  <c r="L62" i="28" s="1"/>
  <c r="D50" i="30" s="1"/>
  <c r="G62" i="28"/>
  <c r="L46" i="28"/>
  <c r="L83" i="28" s="1"/>
  <c r="D71" i="30" s="1"/>
  <c r="G83" i="28"/>
  <c r="L22" i="27"/>
  <c r="L62" i="27" s="1"/>
  <c r="D50" i="29" s="1"/>
  <c r="G62" i="27"/>
  <c r="L30" i="27"/>
  <c r="G69" i="27"/>
  <c r="L14" i="27"/>
  <c r="L55" i="27" s="1"/>
  <c r="D43" i="29" s="1"/>
  <c r="G55" i="27"/>
  <c r="L38" i="27"/>
  <c r="L76" i="27" s="1"/>
  <c r="D64" i="29" s="1"/>
  <c r="G76" i="27"/>
  <c r="L46" i="27"/>
  <c r="L83" i="27" s="1"/>
  <c r="D71" i="29" s="1"/>
  <c r="G83" i="27"/>
  <c r="N38" i="28"/>
  <c r="N76" i="28" s="1"/>
  <c r="F64" i="30" s="1"/>
  <c r="I76" i="28"/>
  <c r="N46" i="28"/>
  <c r="N83" i="28" s="1"/>
  <c r="F71" i="30" s="1"/>
  <c r="I83" i="28"/>
  <c r="N14" i="28"/>
  <c r="N55" i="28" s="1"/>
  <c r="F43" i="30" s="1"/>
  <c r="I55" i="28"/>
  <c r="N30" i="28"/>
  <c r="I69" i="28"/>
  <c r="N22" i="28"/>
  <c r="N62" i="28" s="1"/>
  <c r="F50" i="30" s="1"/>
  <c r="I62" i="28"/>
  <c r="N14" i="27"/>
  <c r="N55" i="27" s="1"/>
  <c r="F43" i="29" s="1"/>
  <c r="I55" i="27"/>
  <c r="N38" i="27"/>
  <c r="I76" i="27"/>
  <c r="N46" i="27"/>
  <c r="N83" i="27" s="1"/>
  <c r="F71" i="29" s="1"/>
  <c r="I83" i="27"/>
  <c r="N22" i="27"/>
  <c r="N62" i="27" s="1"/>
  <c r="F50" i="29" s="1"/>
  <c r="I62" i="27"/>
  <c r="N30" i="27"/>
  <c r="I69" i="27"/>
  <c r="M14" i="28"/>
  <c r="M55" i="28" s="1"/>
  <c r="E43" i="30" s="1"/>
  <c r="H55" i="28"/>
  <c r="M46" i="28"/>
  <c r="H83" i="28"/>
  <c r="M30" i="28"/>
  <c r="M69" i="28" s="1"/>
  <c r="E57" i="30" s="1"/>
  <c r="H69" i="28"/>
  <c r="M38" i="28"/>
  <c r="M76" i="28" s="1"/>
  <c r="E64" i="30" s="1"/>
  <c r="H76" i="28"/>
  <c r="M22" i="28"/>
  <c r="M62" i="28" s="1"/>
  <c r="E50" i="30" s="1"/>
  <c r="H62" i="28"/>
  <c r="M38" i="27"/>
  <c r="H76" i="27"/>
  <c r="M14" i="27"/>
  <c r="H55" i="27"/>
  <c r="M22" i="27"/>
  <c r="H62" i="27"/>
  <c r="M46" i="27"/>
  <c r="M83" i="27" s="1"/>
  <c r="E71" i="29" s="1"/>
  <c r="H83" i="27"/>
  <c r="M30" i="27"/>
  <c r="M69" i="27" s="1"/>
  <c r="E57" i="29" s="1"/>
  <c r="H69" i="27"/>
  <c r="C13" i="29"/>
  <c r="E20" i="29"/>
  <c r="E20" i="30"/>
  <c r="F27" i="30"/>
  <c r="E6" i="30"/>
  <c r="F27" i="29"/>
  <c r="F34" i="29"/>
  <c r="D27" i="29"/>
  <c r="D27" i="30"/>
  <c r="D13" i="30"/>
  <c r="E13" i="30"/>
  <c r="D20" i="30"/>
  <c r="E27" i="30"/>
  <c r="F6" i="30"/>
  <c r="F13" i="30"/>
  <c r="F20" i="29"/>
  <c r="D6" i="29"/>
  <c r="F6" i="29"/>
  <c r="D34" i="30"/>
  <c r="E34" i="29"/>
  <c r="C6" i="30"/>
  <c r="D34" i="29"/>
  <c r="B46" i="30"/>
  <c r="B37" i="30"/>
  <c r="B30" i="30"/>
  <c r="B67" i="30"/>
  <c r="B9" i="30"/>
  <c r="B60" i="30"/>
  <c r="B74" i="29"/>
  <c r="B23" i="29"/>
  <c r="B74" i="30"/>
  <c r="B53" i="30"/>
  <c r="B67" i="29"/>
  <c r="B23" i="30"/>
  <c r="B60" i="29"/>
  <c r="B46" i="29"/>
  <c r="B37" i="29"/>
  <c r="B30" i="29"/>
  <c r="E72" i="28"/>
  <c r="E48" i="28"/>
  <c r="E16" i="28"/>
  <c r="B16" i="30"/>
  <c r="E58" i="27"/>
  <c r="E24" i="27"/>
  <c r="E58" i="28"/>
  <c r="E24" i="28"/>
  <c r="E79" i="27"/>
  <c r="E79" i="28"/>
  <c r="E32" i="27"/>
  <c r="B16" i="29"/>
  <c r="E32" i="28"/>
  <c r="E65" i="27"/>
  <c r="B53" i="29"/>
  <c r="B9" i="29"/>
  <c r="E65" i="28"/>
  <c r="E86" i="27"/>
  <c r="E40" i="27"/>
  <c r="E86" i="28"/>
  <c r="E40" i="28"/>
  <c r="E48" i="27"/>
  <c r="E16" i="27"/>
  <c r="E72" i="27"/>
  <c r="C13" i="30"/>
  <c r="F34" i="30"/>
  <c r="F13" i="29"/>
  <c r="D13" i="29"/>
  <c r="Z46" i="24"/>
  <c r="AD46" i="24"/>
  <c r="AD83" i="24" s="1"/>
  <c r="X46" i="24"/>
  <c r="AA14" i="24"/>
  <c r="AC46" i="24"/>
  <c r="X30" i="23"/>
  <c r="T14" i="24"/>
  <c r="T55" i="24" s="1"/>
  <c r="T22" i="23"/>
  <c r="T62" i="23" s="1"/>
  <c r="S14" i="24"/>
  <c r="S55" i="24" s="1"/>
  <c r="Y14" i="24"/>
  <c r="Y55" i="24" s="1"/>
  <c r="W30" i="24"/>
  <c r="W69" i="24" s="1"/>
  <c r="Y22" i="23"/>
  <c r="Y62" i="23" s="1"/>
  <c r="AB30" i="24"/>
  <c r="AB69" i="24" s="1"/>
  <c r="Z38" i="23"/>
  <c r="AB22" i="23"/>
  <c r="AB62" i="23" s="1"/>
  <c r="V38" i="23"/>
  <c r="V76" i="23" s="1"/>
  <c r="AD14" i="24"/>
  <c r="AD55" i="24" s="1"/>
  <c r="X38" i="24"/>
  <c r="AA46" i="24"/>
  <c r="AC30" i="24"/>
  <c r="AA30" i="23"/>
  <c r="T22" i="24"/>
  <c r="T62" i="24" s="1"/>
  <c r="T38" i="23"/>
  <c r="T76" i="23" s="1"/>
  <c r="S46" i="24"/>
  <c r="S83" i="24" s="1"/>
  <c r="Y30" i="24"/>
  <c r="Y69" i="24" s="1"/>
  <c r="U38" i="24"/>
  <c r="Y30" i="23"/>
  <c r="Y69" i="23" s="1"/>
  <c r="AB38" i="24"/>
  <c r="AB76" i="24" s="1"/>
  <c r="Z46" i="23"/>
  <c r="AB46" i="23"/>
  <c r="AB83" i="23" s="1"/>
  <c r="V30" i="23"/>
  <c r="V69" i="23" s="1"/>
  <c r="AD22" i="24"/>
  <c r="AD62" i="24" s="1"/>
  <c r="X22" i="24"/>
  <c r="AD46" i="23"/>
  <c r="AD83" i="23" s="1"/>
  <c r="AC22" i="24"/>
  <c r="AA38" i="23"/>
  <c r="T38" i="24"/>
  <c r="T76" i="24" s="1"/>
  <c r="T46" i="23"/>
  <c r="T83" i="23" s="1"/>
  <c r="U30" i="23"/>
  <c r="Y38" i="24"/>
  <c r="Y76" i="24" s="1"/>
  <c r="U46" i="24"/>
  <c r="Y38" i="23"/>
  <c r="Y76" i="23" s="1"/>
  <c r="AB46" i="24"/>
  <c r="AB83" i="24" s="1"/>
  <c r="V38" i="24"/>
  <c r="V76" i="24" s="1"/>
  <c r="AB14" i="23"/>
  <c r="AB55" i="23" s="1"/>
  <c r="V46" i="23"/>
  <c r="V83" i="23" s="1"/>
  <c r="AC38" i="23"/>
  <c r="X14" i="24"/>
  <c r="AD38" i="23"/>
  <c r="AD76" i="23" s="1"/>
  <c r="AC14" i="24"/>
  <c r="AA22" i="23"/>
  <c r="S14" i="23"/>
  <c r="S55" i="23" s="1"/>
  <c r="T30" i="23"/>
  <c r="T69" i="23" s="1"/>
  <c r="U14" i="23"/>
  <c r="Y46" i="24"/>
  <c r="Y83" i="24" s="1"/>
  <c r="U30" i="24"/>
  <c r="W38" i="23"/>
  <c r="W76" i="23" s="1"/>
  <c r="AB22" i="24"/>
  <c r="AB62" i="24" s="1"/>
  <c r="V30" i="24"/>
  <c r="V69" i="24" s="1"/>
  <c r="AB38" i="23"/>
  <c r="AB76" i="23" s="1"/>
  <c r="Z14" i="24"/>
  <c r="V22" i="23"/>
  <c r="V62" i="23" s="1"/>
  <c r="AC14" i="23"/>
  <c r="X30" i="24"/>
  <c r="AD30" i="23"/>
  <c r="AD69" i="23" s="1"/>
  <c r="X14" i="23"/>
  <c r="AA46" i="23"/>
  <c r="S46" i="23"/>
  <c r="S83" i="23" s="1"/>
  <c r="T14" i="23"/>
  <c r="T55" i="23" s="1"/>
  <c r="U38" i="23"/>
  <c r="W46" i="24"/>
  <c r="W83" i="24" s="1"/>
  <c r="U14" i="24"/>
  <c r="W30" i="23"/>
  <c r="W69" i="23" s="1"/>
  <c r="AB14" i="24"/>
  <c r="AB55" i="24" s="1"/>
  <c r="V46" i="24"/>
  <c r="V83" i="24" s="1"/>
  <c r="Z22" i="24"/>
  <c r="V14" i="23"/>
  <c r="V55" i="23" s="1"/>
  <c r="AC30" i="23"/>
  <c r="AA38" i="24"/>
  <c r="AD14" i="23"/>
  <c r="AD55" i="23" s="1"/>
  <c r="X22" i="23"/>
  <c r="AA14" i="23"/>
  <c r="S30" i="23"/>
  <c r="S69" i="23" s="1"/>
  <c r="S38" i="24"/>
  <c r="S76" i="24" s="1"/>
  <c r="U22" i="23"/>
  <c r="W22" i="24"/>
  <c r="W62" i="24" s="1"/>
  <c r="U22" i="24"/>
  <c r="W46" i="23"/>
  <c r="W83" i="23" s="1"/>
  <c r="Z22" i="23"/>
  <c r="V14" i="24"/>
  <c r="V55" i="24" s="1"/>
  <c r="Z30" i="24"/>
  <c r="AD38" i="24"/>
  <c r="AD76" i="24" s="1"/>
  <c r="AC22" i="23"/>
  <c r="AA30" i="24"/>
  <c r="AD22" i="23"/>
  <c r="AD62" i="23" s="1"/>
  <c r="X46" i="23"/>
  <c r="T30" i="24"/>
  <c r="T69" i="24" s="1"/>
  <c r="S38" i="23"/>
  <c r="S76" i="23" s="1"/>
  <c r="S30" i="24"/>
  <c r="S69" i="24" s="1"/>
  <c r="U46" i="23"/>
  <c r="W14" i="24"/>
  <c r="W55" i="24" s="1"/>
  <c r="Y46" i="23"/>
  <c r="Y83" i="23" s="1"/>
  <c r="W14" i="23"/>
  <c r="W55" i="23" s="1"/>
  <c r="Z30" i="23"/>
  <c r="V22" i="24"/>
  <c r="V62" i="24" s="1"/>
  <c r="Z38" i="24"/>
  <c r="AD30" i="24"/>
  <c r="AD69" i="24" s="1"/>
  <c r="AC46" i="23"/>
  <c r="AA22" i="24"/>
  <c r="AC38" i="24"/>
  <c r="X38" i="23"/>
  <c r="T46" i="24"/>
  <c r="T83" i="24" s="1"/>
  <c r="S22" i="23"/>
  <c r="S62" i="23" s="1"/>
  <c r="S22" i="24"/>
  <c r="S62" i="24" s="1"/>
  <c r="Y22" i="24"/>
  <c r="Y62" i="24" s="1"/>
  <c r="W38" i="24"/>
  <c r="W76" i="24" s="1"/>
  <c r="Y14" i="23"/>
  <c r="Y55" i="23" s="1"/>
  <c r="W22" i="23"/>
  <c r="W62" i="23" s="1"/>
  <c r="Z14" i="23"/>
  <c r="AB30" i="23"/>
  <c r="AB69" i="23" s="1"/>
  <c r="E72" i="24"/>
  <c r="E24" i="24"/>
  <c r="E72" i="23"/>
  <c r="E16" i="23"/>
  <c r="J34" i="16"/>
  <c r="E48" i="24"/>
  <c r="E79" i="23"/>
  <c r="E86" i="23"/>
  <c r="E58" i="24"/>
  <c r="E65" i="23"/>
  <c r="E16" i="24"/>
  <c r="E48" i="23"/>
  <c r="E58" i="23"/>
  <c r="E79" i="24"/>
  <c r="E86" i="24"/>
  <c r="E65" i="24"/>
  <c r="E24" i="23"/>
  <c r="E32" i="23"/>
  <c r="E40" i="23"/>
  <c r="E40" i="24"/>
  <c r="E32" i="24"/>
  <c r="M55" i="24"/>
  <c r="M62" i="24"/>
  <c r="M69" i="24"/>
  <c r="M76" i="24"/>
  <c r="M83" i="24"/>
  <c r="I76" i="23"/>
  <c r="I69" i="23"/>
  <c r="I83" i="23"/>
  <c r="I62" i="23"/>
  <c r="I55" i="23"/>
  <c r="Q76" i="24"/>
  <c r="Q69" i="24"/>
  <c r="Q83" i="24"/>
  <c r="Q55" i="24"/>
  <c r="Q62" i="24"/>
  <c r="P76" i="23"/>
  <c r="P55" i="23"/>
  <c r="P69" i="23"/>
  <c r="P62" i="23"/>
  <c r="P83" i="23"/>
  <c r="K83" i="24"/>
  <c r="K76" i="24"/>
  <c r="K62" i="24"/>
  <c r="K55" i="24"/>
  <c r="K69" i="24"/>
  <c r="N76" i="24"/>
  <c r="N69" i="24"/>
  <c r="N62" i="24"/>
  <c r="N55" i="24"/>
  <c r="N83" i="24"/>
  <c r="Q83" i="23"/>
  <c r="Q76" i="23"/>
  <c r="Q69" i="23"/>
  <c r="Q55" i="23"/>
  <c r="Q62" i="23"/>
  <c r="P76" i="24"/>
  <c r="P83" i="24"/>
  <c r="P69" i="24"/>
  <c r="P62" i="24"/>
  <c r="P55" i="24"/>
  <c r="K55" i="23"/>
  <c r="K62" i="23"/>
  <c r="K83" i="23"/>
  <c r="K76" i="23"/>
  <c r="K69" i="23"/>
  <c r="N69" i="23"/>
  <c r="N76" i="23"/>
  <c r="N62" i="23"/>
  <c r="N83" i="23"/>
  <c r="N55" i="23"/>
  <c r="G69" i="24"/>
  <c r="G83" i="24"/>
  <c r="G55" i="24"/>
  <c r="G62" i="24"/>
  <c r="G76" i="24"/>
  <c r="F55" i="23"/>
  <c r="F83" i="23"/>
  <c r="F69" i="23"/>
  <c r="F76" i="23"/>
  <c r="F62" i="23"/>
  <c r="G62" i="23"/>
  <c r="G76" i="23"/>
  <c r="G83" i="23"/>
  <c r="G69" i="23"/>
  <c r="G55" i="23"/>
  <c r="F76" i="24"/>
  <c r="F69" i="24"/>
  <c r="F62" i="24"/>
  <c r="F55" i="24"/>
  <c r="F83" i="24"/>
  <c r="H69" i="23"/>
  <c r="H55" i="23"/>
  <c r="H76" i="23"/>
  <c r="H62" i="23"/>
  <c r="H83" i="23"/>
  <c r="L62" i="24"/>
  <c r="L55" i="24"/>
  <c r="L69" i="24"/>
  <c r="L76" i="24"/>
  <c r="L83" i="24"/>
  <c r="J83" i="24"/>
  <c r="J62" i="24"/>
  <c r="J55" i="24"/>
  <c r="J76" i="24"/>
  <c r="J69" i="24"/>
  <c r="H76" i="24"/>
  <c r="H83" i="24"/>
  <c r="H69" i="24"/>
  <c r="H55" i="24"/>
  <c r="H62" i="24"/>
  <c r="L83" i="23"/>
  <c r="L55" i="23"/>
  <c r="L62" i="23"/>
  <c r="L69" i="23"/>
  <c r="L76" i="23"/>
  <c r="J76" i="23"/>
  <c r="J69" i="23"/>
  <c r="J83" i="23"/>
  <c r="J55" i="23"/>
  <c r="J62" i="23"/>
  <c r="O69" i="24"/>
  <c r="O76" i="24"/>
  <c r="O83" i="24"/>
  <c r="O62" i="24"/>
  <c r="O55" i="24"/>
  <c r="M62" i="23"/>
  <c r="M69" i="23"/>
  <c r="M55" i="23"/>
  <c r="M76" i="23"/>
  <c r="M83" i="23"/>
  <c r="I76" i="24"/>
  <c r="I69" i="24"/>
  <c r="I83" i="24"/>
  <c r="I55" i="24"/>
  <c r="I62" i="24"/>
  <c r="O69" i="23"/>
  <c r="O62" i="23"/>
  <c r="O83" i="23"/>
  <c r="O55" i="23"/>
  <c r="O76" i="23"/>
  <c r="Q3" i="24"/>
  <c r="Q3" i="23"/>
  <c r="P3" i="23"/>
  <c r="P3" i="24"/>
  <c r="O3" i="23"/>
  <c r="O3" i="24"/>
  <c r="H3" i="23"/>
  <c r="H3" i="24"/>
  <c r="G3" i="23"/>
  <c r="G3" i="24"/>
  <c r="K3" i="23"/>
  <c r="K3" i="24"/>
  <c r="J3" i="23"/>
  <c r="J3" i="24"/>
  <c r="N3" i="23"/>
  <c r="N3" i="24"/>
  <c r="M17" i="16"/>
  <c r="M25" i="16"/>
  <c r="M19" i="16"/>
  <c r="M27" i="16"/>
  <c r="M24" i="16"/>
  <c r="M21" i="16"/>
  <c r="M18" i="16"/>
  <c r="M26" i="16"/>
  <c r="N15" i="16"/>
  <c r="M23" i="16"/>
  <c r="M16" i="16"/>
  <c r="M20" i="16"/>
  <c r="M22" i="16"/>
  <c r="L3" i="24"/>
  <c r="L3" i="23"/>
  <c r="I3" i="24"/>
  <c r="I3" i="23"/>
  <c r="M3" i="23"/>
  <c r="M3" i="24"/>
  <c r="F3" i="23"/>
  <c r="F3" i="24"/>
  <c r="N14" i="39" l="1"/>
  <c r="S69" i="33"/>
  <c r="J30" i="39"/>
  <c r="P14" i="38"/>
  <c r="I46" i="38"/>
  <c r="Q38" i="38"/>
  <c r="K14" i="38"/>
  <c r="H46" i="38"/>
  <c r="J22" i="39"/>
  <c r="G38" i="39"/>
  <c r="O14" i="38"/>
  <c r="O14" i="39"/>
  <c r="N30" i="39"/>
  <c r="Q46" i="39"/>
  <c r="P22" i="38"/>
  <c r="K46" i="38"/>
  <c r="F22" i="39"/>
  <c r="P14" i="39"/>
  <c r="M38" i="38"/>
  <c r="X76" i="33"/>
  <c r="O22" i="38"/>
  <c r="K38" i="38"/>
  <c r="H14" i="38"/>
  <c r="H14" i="39"/>
  <c r="N22" i="38"/>
  <c r="F14" i="38"/>
  <c r="AH13" i="33"/>
  <c r="U13" i="38" s="1"/>
  <c r="J30" i="38"/>
  <c r="K22" i="38"/>
  <c r="K22" i="39"/>
  <c r="L38" i="38"/>
  <c r="L38" i="39"/>
  <c r="P30" i="39"/>
  <c r="P30" i="38"/>
  <c r="AC83" i="33"/>
  <c r="Z69" i="33"/>
  <c r="Y62" i="33"/>
  <c r="O22" i="39"/>
  <c r="T69" i="33"/>
  <c r="G30" i="38"/>
  <c r="M30" i="38"/>
  <c r="Y83" i="33"/>
  <c r="M22" i="38"/>
  <c r="L46" i="38"/>
  <c r="T76" i="33"/>
  <c r="AB76" i="33"/>
  <c r="Y69" i="33"/>
  <c r="U83" i="33"/>
  <c r="L30" i="38"/>
  <c r="O46" i="38"/>
  <c r="P38" i="39"/>
  <c r="O46" i="39"/>
  <c r="Q14" i="38"/>
  <c r="AJ6" i="32"/>
  <c r="AI6" i="32"/>
  <c r="K30" i="39"/>
  <c r="I30" i="38"/>
  <c r="AD69" i="33"/>
  <c r="X69" i="33"/>
  <c r="Q30" i="38"/>
  <c r="Z83" i="33"/>
  <c r="M46" i="39"/>
  <c r="P38" i="38"/>
  <c r="I38" i="38"/>
  <c r="P22" i="39"/>
  <c r="H22" i="38"/>
  <c r="Q14" i="39"/>
  <c r="O38" i="38"/>
  <c r="V76" i="33"/>
  <c r="M22" i="39"/>
  <c r="F14" i="39"/>
  <c r="I84" i="36"/>
  <c r="I63" i="36"/>
  <c r="I70" i="36"/>
  <c r="I56" i="36"/>
  <c r="I77" i="36"/>
  <c r="W15" i="33"/>
  <c r="W56" i="33" s="1"/>
  <c r="W15" i="36"/>
  <c r="W56" i="36" s="1"/>
  <c r="J56" i="33"/>
  <c r="W23" i="33"/>
  <c r="W63" i="33" s="1"/>
  <c r="W23" i="36"/>
  <c r="W63" i="36" s="1"/>
  <c r="J63" i="33"/>
  <c r="W47" i="33"/>
  <c r="W84" i="33" s="1"/>
  <c r="W47" i="36"/>
  <c r="W84" i="36" s="1"/>
  <c r="J84" i="33"/>
  <c r="W39" i="33"/>
  <c r="J39" i="39" s="1"/>
  <c r="W39" i="36"/>
  <c r="W77" i="36" s="1"/>
  <c r="J77" i="33"/>
  <c r="W31" i="36"/>
  <c r="W70" i="36" s="1"/>
  <c r="W31" i="33"/>
  <c r="W70" i="33" s="1"/>
  <c r="J70" i="33"/>
  <c r="G84" i="36"/>
  <c r="G70" i="36"/>
  <c r="G56" i="36"/>
  <c r="G63" i="36"/>
  <c r="G77" i="36"/>
  <c r="K63" i="36"/>
  <c r="K84" i="36"/>
  <c r="K70" i="36"/>
  <c r="K77" i="36"/>
  <c r="K56" i="36"/>
  <c r="T23" i="36"/>
  <c r="T23" i="33"/>
  <c r="G23" i="38" s="1"/>
  <c r="G63" i="33"/>
  <c r="T31" i="36"/>
  <c r="T70" i="36" s="1"/>
  <c r="T31" i="33"/>
  <c r="T70" i="33" s="1"/>
  <c r="G70" i="33"/>
  <c r="T15" i="36"/>
  <c r="T56" i="36" s="1"/>
  <c r="T15" i="33"/>
  <c r="G15" i="39" s="1"/>
  <c r="G56" i="33"/>
  <c r="T47" i="33"/>
  <c r="G47" i="39" s="1"/>
  <c r="T47" i="36"/>
  <c r="T84" i="36" s="1"/>
  <c r="G84" i="33"/>
  <c r="T39" i="36"/>
  <c r="T77" i="36" s="1"/>
  <c r="T39" i="33"/>
  <c r="G39" i="39" s="1"/>
  <c r="G77" i="33"/>
  <c r="Q56" i="36"/>
  <c r="Q77" i="36"/>
  <c r="Q84" i="36"/>
  <c r="Q63" i="36"/>
  <c r="Q70" i="36"/>
  <c r="Z31" i="36"/>
  <c r="Z70" i="36" s="1"/>
  <c r="Z31" i="33"/>
  <c r="M31" i="38" s="1"/>
  <c r="M70" i="33"/>
  <c r="Z47" i="36"/>
  <c r="Z47" i="33"/>
  <c r="Z84" i="33" s="1"/>
  <c r="M84" i="33"/>
  <c r="Z15" i="36"/>
  <c r="Z56" i="36" s="1"/>
  <c r="Z15" i="33"/>
  <c r="M15" i="38" s="1"/>
  <c r="M56" i="33"/>
  <c r="Z23" i="36"/>
  <c r="Z63" i="36" s="1"/>
  <c r="Z23" i="33"/>
  <c r="M23" i="39" s="1"/>
  <c r="M63" i="33"/>
  <c r="Z39" i="36"/>
  <c r="Z77" i="36" s="1"/>
  <c r="Z39" i="33"/>
  <c r="Z77" i="33" s="1"/>
  <c r="M77" i="33"/>
  <c r="X47" i="36"/>
  <c r="X84" i="36" s="1"/>
  <c r="X47" i="33"/>
  <c r="X84" i="33" s="1"/>
  <c r="K84" i="33"/>
  <c r="X15" i="36"/>
  <c r="X56" i="36" s="1"/>
  <c r="X15" i="33"/>
  <c r="K15" i="39" s="1"/>
  <c r="K56" i="33"/>
  <c r="X23" i="36"/>
  <c r="X63" i="36" s="1"/>
  <c r="X23" i="33"/>
  <c r="X63" i="33" s="1"/>
  <c r="K63" i="33"/>
  <c r="X39" i="36"/>
  <c r="X77" i="36" s="1"/>
  <c r="X39" i="33"/>
  <c r="K39" i="39" s="1"/>
  <c r="K77" i="33"/>
  <c r="X31" i="36"/>
  <c r="X70" i="36" s="1"/>
  <c r="X31" i="33"/>
  <c r="K31" i="38" s="1"/>
  <c r="K70" i="33"/>
  <c r="P70" i="36"/>
  <c r="P84" i="36"/>
  <c r="P63" i="36"/>
  <c r="P56" i="36"/>
  <c r="P77" i="36"/>
  <c r="N84" i="36"/>
  <c r="N70" i="36"/>
  <c r="N77" i="36"/>
  <c r="N56" i="36"/>
  <c r="N63" i="36"/>
  <c r="V23" i="36"/>
  <c r="V63" i="36" s="1"/>
  <c r="V23" i="33"/>
  <c r="I23" i="38" s="1"/>
  <c r="I63" i="33"/>
  <c r="V47" i="36"/>
  <c r="V84" i="36" s="1"/>
  <c r="V47" i="33"/>
  <c r="I47" i="38" s="1"/>
  <c r="I84" i="33"/>
  <c r="V31" i="36"/>
  <c r="V70" i="36" s="1"/>
  <c r="V31" i="33"/>
  <c r="V70" i="33" s="1"/>
  <c r="I70" i="33"/>
  <c r="V15" i="36"/>
  <c r="V56" i="36" s="1"/>
  <c r="V15" i="33"/>
  <c r="V56" i="33" s="1"/>
  <c r="I56" i="33"/>
  <c r="V39" i="36"/>
  <c r="V77" i="36" s="1"/>
  <c r="V39" i="33"/>
  <c r="I39" i="38" s="1"/>
  <c r="I77" i="33"/>
  <c r="H63" i="36"/>
  <c r="H84" i="36"/>
  <c r="H70" i="36"/>
  <c r="H56" i="36"/>
  <c r="H77" i="36"/>
  <c r="AC15" i="33"/>
  <c r="AC15" i="36"/>
  <c r="AC56" i="36" s="1"/>
  <c r="P56" i="33"/>
  <c r="AC47" i="36"/>
  <c r="AC84" i="36" s="1"/>
  <c r="AC47" i="33"/>
  <c r="P84" i="33"/>
  <c r="AC23" i="36"/>
  <c r="AC63" i="36" s="1"/>
  <c r="AC23" i="33"/>
  <c r="AC63" i="33" s="1"/>
  <c r="P63" i="33"/>
  <c r="AC31" i="36"/>
  <c r="AC70" i="36" s="1"/>
  <c r="AC31" i="33"/>
  <c r="P31" i="39" s="1"/>
  <c r="P70" i="33"/>
  <c r="AC39" i="36"/>
  <c r="AC77" i="36" s="1"/>
  <c r="AC39" i="33"/>
  <c r="P39" i="39" s="1"/>
  <c r="P77" i="33"/>
  <c r="L77" i="36"/>
  <c r="L84" i="36"/>
  <c r="L56" i="36"/>
  <c r="L63" i="36"/>
  <c r="L70" i="36"/>
  <c r="F84" i="36"/>
  <c r="F77" i="36"/>
  <c r="F70" i="36"/>
  <c r="F56" i="36"/>
  <c r="F63" i="36"/>
  <c r="AA47" i="36"/>
  <c r="AA47" i="33"/>
  <c r="N47" i="38" s="1"/>
  <c r="N84" i="33"/>
  <c r="AA15" i="36"/>
  <c r="AA56" i="36" s="1"/>
  <c r="AA15" i="33"/>
  <c r="AA56" i="33" s="1"/>
  <c r="N56" i="33"/>
  <c r="AA31" i="36"/>
  <c r="AA70" i="36" s="1"/>
  <c r="AA31" i="33"/>
  <c r="AA70" i="33" s="1"/>
  <c r="N70" i="33"/>
  <c r="AA39" i="36"/>
  <c r="AA77" i="36" s="1"/>
  <c r="AA39" i="33"/>
  <c r="AA77" i="33" s="1"/>
  <c r="N77" i="33"/>
  <c r="AA23" i="36"/>
  <c r="AA63" i="36" s="1"/>
  <c r="AA23" i="33"/>
  <c r="AA63" i="33" s="1"/>
  <c r="N63" i="33"/>
  <c r="O70" i="36"/>
  <c r="O77" i="36"/>
  <c r="O84" i="36"/>
  <c r="O63" i="36"/>
  <c r="O56" i="36"/>
  <c r="U15" i="33"/>
  <c r="U56" i="33" s="1"/>
  <c r="U15" i="36"/>
  <c r="U56" i="36" s="1"/>
  <c r="H56" i="33"/>
  <c r="U39" i="36"/>
  <c r="U39" i="33"/>
  <c r="H39" i="38" s="1"/>
  <c r="H77" i="33"/>
  <c r="U31" i="36"/>
  <c r="U70" i="36" s="1"/>
  <c r="U31" i="33"/>
  <c r="H31" i="39" s="1"/>
  <c r="H70" i="33"/>
  <c r="U23" i="33"/>
  <c r="U23" i="36"/>
  <c r="U63" i="36" s="1"/>
  <c r="H63" i="33"/>
  <c r="U47" i="36"/>
  <c r="U84" i="36" s="1"/>
  <c r="U47" i="33"/>
  <c r="U84" i="33" s="1"/>
  <c r="H84" i="33"/>
  <c r="AD47" i="36"/>
  <c r="AD47" i="33"/>
  <c r="AD84" i="33" s="1"/>
  <c r="Q84" i="33"/>
  <c r="AD39" i="36"/>
  <c r="AD77" i="36" s="1"/>
  <c r="AD39" i="33"/>
  <c r="AD77" i="33" s="1"/>
  <c r="Q77" i="33"/>
  <c r="AD23" i="36"/>
  <c r="AD23" i="33"/>
  <c r="Q23" i="38" s="1"/>
  <c r="Q63" i="33"/>
  <c r="AD15" i="36"/>
  <c r="AD56" i="36" s="1"/>
  <c r="AD15" i="33"/>
  <c r="AD56" i="33" s="1"/>
  <c r="Q56" i="33"/>
  <c r="AD31" i="36"/>
  <c r="AD31" i="33"/>
  <c r="AD70" i="33" s="1"/>
  <c r="Q70" i="33"/>
  <c r="Y31" i="36"/>
  <c r="Y31" i="33"/>
  <c r="L31" i="38" s="1"/>
  <c r="L70" i="33"/>
  <c r="Y15" i="36"/>
  <c r="Y56" i="36" s="1"/>
  <c r="Y15" i="33"/>
  <c r="L15" i="39" s="1"/>
  <c r="L56" i="33"/>
  <c r="Y23" i="36"/>
  <c r="Y63" i="36" s="1"/>
  <c r="Y23" i="33"/>
  <c r="L23" i="39" s="1"/>
  <c r="L63" i="33"/>
  <c r="Y47" i="36"/>
  <c r="Y84" i="36" s="1"/>
  <c r="Y47" i="33"/>
  <c r="Y84" i="33" s="1"/>
  <c r="L84" i="33"/>
  <c r="Y39" i="36"/>
  <c r="Y39" i="33"/>
  <c r="L39" i="39" s="1"/>
  <c r="L77" i="33"/>
  <c r="S15" i="36"/>
  <c r="S56" i="36" s="1"/>
  <c r="S15" i="33"/>
  <c r="F15" i="39" s="1"/>
  <c r="F56" i="33"/>
  <c r="S31" i="36"/>
  <c r="S31" i="33"/>
  <c r="F31" i="39" s="1"/>
  <c r="F70" i="33"/>
  <c r="S23" i="36"/>
  <c r="S23" i="33"/>
  <c r="F23" i="38" s="1"/>
  <c r="F63" i="33"/>
  <c r="S47" i="36"/>
  <c r="S47" i="33"/>
  <c r="S84" i="33" s="1"/>
  <c r="F84" i="33"/>
  <c r="S39" i="36"/>
  <c r="S77" i="36" s="1"/>
  <c r="S39" i="33"/>
  <c r="S77" i="33" s="1"/>
  <c r="F77" i="33"/>
  <c r="AB15" i="33"/>
  <c r="AB56" i="33" s="1"/>
  <c r="AB15" i="36"/>
  <c r="AB56" i="36" s="1"/>
  <c r="O56" i="33"/>
  <c r="AB31" i="36"/>
  <c r="AB70" i="36" s="1"/>
  <c r="AB31" i="33"/>
  <c r="AB70" i="33" s="1"/>
  <c r="O70" i="33"/>
  <c r="AB23" i="36"/>
  <c r="AB63" i="36" s="1"/>
  <c r="AB23" i="33"/>
  <c r="O23" i="38" s="1"/>
  <c r="O63" i="33"/>
  <c r="AB47" i="33"/>
  <c r="AB84" i="33" s="1"/>
  <c r="AB47" i="36"/>
  <c r="AB84" i="36" s="1"/>
  <c r="O84" i="33"/>
  <c r="AB39" i="33"/>
  <c r="O39" i="39" s="1"/>
  <c r="AB39" i="36"/>
  <c r="AB77" i="36" s="1"/>
  <c r="O77" i="33"/>
  <c r="M56" i="36"/>
  <c r="M70" i="36"/>
  <c r="M63" i="36"/>
  <c r="M77" i="36"/>
  <c r="M84" i="36"/>
  <c r="J63" i="36"/>
  <c r="J56" i="36"/>
  <c r="J77" i="36"/>
  <c r="J70" i="36"/>
  <c r="J84" i="36"/>
  <c r="AG37" i="36"/>
  <c r="AG37" i="33"/>
  <c r="AA62" i="36"/>
  <c r="AA76" i="36"/>
  <c r="P4" i="33"/>
  <c r="P4" i="36"/>
  <c r="P4" i="38"/>
  <c r="P4" i="39"/>
  <c r="E49" i="38"/>
  <c r="E17" i="38"/>
  <c r="E59" i="33"/>
  <c r="E25" i="33"/>
  <c r="E33" i="39"/>
  <c r="E17" i="39"/>
  <c r="E59" i="36"/>
  <c r="E25" i="36"/>
  <c r="E80" i="33"/>
  <c r="E25" i="38"/>
  <c r="E80" i="36"/>
  <c r="E33" i="33"/>
  <c r="E25" i="39"/>
  <c r="E33" i="36"/>
  <c r="E66" i="33"/>
  <c r="E33" i="38"/>
  <c r="E66" i="36"/>
  <c r="E87" i="33"/>
  <c r="E41" i="33"/>
  <c r="E49" i="36"/>
  <c r="E49" i="39"/>
  <c r="E87" i="36"/>
  <c r="E41" i="36"/>
  <c r="B10" i="32"/>
  <c r="E73" i="36"/>
  <c r="E41" i="38"/>
  <c r="E73" i="33"/>
  <c r="E49" i="33"/>
  <c r="E17" i="33"/>
  <c r="E41" i="39"/>
  <c r="E17" i="36"/>
  <c r="G46" i="39"/>
  <c r="M38" i="39"/>
  <c r="AF13" i="33"/>
  <c r="AF13" i="36"/>
  <c r="V55" i="33"/>
  <c r="U69" i="33"/>
  <c r="T62" i="33"/>
  <c r="V84" i="33"/>
  <c r="AA62" i="33"/>
  <c r="AA76" i="33"/>
  <c r="S76" i="36"/>
  <c r="F4" i="38"/>
  <c r="F4" i="39"/>
  <c r="F4" i="33"/>
  <c r="F4" i="36"/>
  <c r="AI13" i="33"/>
  <c r="AI13" i="36"/>
  <c r="H4" i="39"/>
  <c r="H4" i="33"/>
  <c r="H4" i="36"/>
  <c r="H4" i="38"/>
  <c r="H30" i="38"/>
  <c r="L22" i="38"/>
  <c r="G22" i="38"/>
  <c r="J46" i="38"/>
  <c r="O30" i="38"/>
  <c r="G14" i="38"/>
  <c r="H38" i="38"/>
  <c r="W55" i="33"/>
  <c r="AI45" i="36"/>
  <c r="AI45" i="33"/>
  <c r="AB83" i="36"/>
  <c r="AH37" i="33"/>
  <c r="AH37" i="36"/>
  <c r="S76" i="33"/>
  <c r="AG21" i="33"/>
  <c r="AG21" i="36"/>
  <c r="X77" i="33"/>
  <c r="AC84" i="33"/>
  <c r="K4" i="33"/>
  <c r="K4" i="36"/>
  <c r="K4" i="38"/>
  <c r="K4" i="39"/>
  <c r="H30" i="39"/>
  <c r="G22" i="39"/>
  <c r="J46" i="39"/>
  <c r="G14" i="39"/>
  <c r="H38" i="39"/>
  <c r="AF29" i="33"/>
  <c r="AF29" i="36"/>
  <c r="Y55" i="33"/>
  <c r="AH45" i="36"/>
  <c r="AH45" i="33"/>
  <c r="L4" i="33"/>
  <c r="L4" i="36"/>
  <c r="L4" i="38"/>
  <c r="L4" i="39"/>
  <c r="N4" i="38"/>
  <c r="N4" i="39"/>
  <c r="N4" i="33"/>
  <c r="N4" i="36"/>
  <c r="J14" i="38"/>
  <c r="F38" i="39"/>
  <c r="L14" i="38"/>
  <c r="M14" i="38"/>
  <c r="AH29" i="36"/>
  <c r="AH29" i="33"/>
  <c r="T83" i="33"/>
  <c r="AB69" i="33"/>
  <c r="AF21" i="33"/>
  <c r="AF21" i="36"/>
  <c r="AA69" i="33"/>
  <c r="AA55" i="36"/>
  <c r="S70" i="36"/>
  <c r="W77" i="33"/>
  <c r="G4" i="39"/>
  <c r="G4" i="38"/>
  <c r="G4" i="33"/>
  <c r="G4" i="36"/>
  <c r="J4" i="33"/>
  <c r="J4" i="36"/>
  <c r="J4" i="38"/>
  <c r="J4" i="39"/>
  <c r="Q4" i="33"/>
  <c r="Q4" i="36"/>
  <c r="Q4" i="38"/>
  <c r="Q4" i="39"/>
  <c r="J14" i="39"/>
  <c r="F38" i="38"/>
  <c r="L14" i="39"/>
  <c r="AG13" i="36"/>
  <c r="AG13" i="33"/>
  <c r="AG45" i="36"/>
  <c r="AG45" i="33"/>
  <c r="AG29" i="33"/>
  <c r="AG29" i="36"/>
  <c r="AF37" i="33"/>
  <c r="AF37" i="36"/>
  <c r="AI29" i="36"/>
  <c r="AI29" i="33"/>
  <c r="U76" i="33"/>
  <c r="X76" i="36"/>
  <c r="AA83" i="33"/>
  <c r="AA69" i="36"/>
  <c r="AA55" i="33"/>
  <c r="AF45" i="33"/>
  <c r="AF45" i="36"/>
  <c r="AH21" i="36"/>
  <c r="AH21" i="33"/>
  <c r="Z70" i="33"/>
  <c r="Z55" i="33"/>
  <c r="AB62" i="36"/>
  <c r="I4" i="33"/>
  <c r="I4" i="36"/>
  <c r="I4" i="38"/>
  <c r="I4" i="39"/>
  <c r="M4" i="36"/>
  <c r="M4" i="38"/>
  <c r="M4" i="39"/>
  <c r="M4" i="33"/>
  <c r="O4" i="39"/>
  <c r="O4" i="33"/>
  <c r="O4" i="36"/>
  <c r="O4" i="38"/>
  <c r="I30" i="39"/>
  <c r="I14" i="39"/>
  <c r="H22" i="39"/>
  <c r="AI21" i="36"/>
  <c r="AI21" i="33"/>
  <c r="AI37" i="33"/>
  <c r="AI37" i="36"/>
  <c r="I23" i="39"/>
  <c r="I15" i="39"/>
  <c r="I15" i="38"/>
  <c r="L47" i="39"/>
  <c r="L47" i="38"/>
  <c r="I47" i="39"/>
  <c r="H15" i="38"/>
  <c r="P47" i="39"/>
  <c r="P47" i="38"/>
  <c r="K39" i="38"/>
  <c r="M39" i="38"/>
  <c r="G31" i="39"/>
  <c r="Q47" i="39"/>
  <c r="Q47" i="38"/>
  <c r="H5" i="28"/>
  <c r="H5" i="27"/>
  <c r="T44" i="16"/>
  <c r="S44" i="16"/>
  <c r="R44" i="16"/>
  <c r="Q43" i="16"/>
  <c r="K31" i="28"/>
  <c r="K70" i="28" s="1"/>
  <c r="C58" i="30" s="1"/>
  <c r="F70" i="28"/>
  <c r="K39" i="28"/>
  <c r="K77" i="28" s="1"/>
  <c r="C65" i="30" s="1"/>
  <c r="F77" i="28"/>
  <c r="K47" i="28"/>
  <c r="K84" i="28" s="1"/>
  <c r="C72" i="30" s="1"/>
  <c r="F84" i="28"/>
  <c r="K15" i="28"/>
  <c r="K56" i="28" s="1"/>
  <c r="C44" i="30" s="1"/>
  <c r="F56" i="28"/>
  <c r="K23" i="28"/>
  <c r="K63" i="28" s="1"/>
  <c r="C51" i="30" s="1"/>
  <c r="F63" i="28"/>
  <c r="N15" i="27"/>
  <c r="N56" i="27" s="1"/>
  <c r="F44" i="29" s="1"/>
  <c r="I56" i="27"/>
  <c r="N31" i="27"/>
  <c r="N70" i="27" s="1"/>
  <c r="F58" i="29" s="1"/>
  <c r="I70" i="27"/>
  <c r="N39" i="27"/>
  <c r="N77" i="27" s="1"/>
  <c r="F65" i="29" s="1"/>
  <c r="I77" i="27"/>
  <c r="N47" i="27"/>
  <c r="N84" i="27" s="1"/>
  <c r="F72" i="29" s="1"/>
  <c r="I84" i="27"/>
  <c r="N23" i="27"/>
  <c r="N63" i="27" s="1"/>
  <c r="F51" i="29" s="1"/>
  <c r="I63" i="27"/>
  <c r="K39" i="27"/>
  <c r="K77" i="27" s="1"/>
  <c r="C65" i="29" s="1"/>
  <c r="F77" i="27"/>
  <c r="K23" i="27"/>
  <c r="K63" i="27" s="1"/>
  <c r="C51" i="29" s="1"/>
  <c r="F63" i="27"/>
  <c r="K31" i="27"/>
  <c r="K70" i="27" s="1"/>
  <c r="C58" i="29" s="1"/>
  <c r="F70" i="27"/>
  <c r="K47" i="27"/>
  <c r="K84" i="27" s="1"/>
  <c r="C72" i="29" s="1"/>
  <c r="F84" i="27"/>
  <c r="K15" i="27"/>
  <c r="K56" i="27" s="1"/>
  <c r="C44" i="29" s="1"/>
  <c r="F56" i="27"/>
  <c r="N15" i="28"/>
  <c r="N56" i="28" s="1"/>
  <c r="F44" i="30" s="1"/>
  <c r="I56" i="28"/>
  <c r="N23" i="28"/>
  <c r="N63" i="28" s="1"/>
  <c r="F51" i="30" s="1"/>
  <c r="I63" i="28"/>
  <c r="N31" i="28"/>
  <c r="N70" i="28" s="1"/>
  <c r="F58" i="30" s="1"/>
  <c r="I70" i="28"/>
  <c r="N39" i="28"/>
  <c r="N77" i="28" s="1"/>
  <c r="F65" i="30" s="1"/>
  <c r="I77" i="28"/>
  <c r="N47" i="28"/>
  <c r="N84" i="28" s="1"/>
  <c r="F72" i="30" s="1"/>
  <c r="I84" i="28"/>
  <c r="M15" i="28"/>
  <c r="M56" i="28" s="1"/>
  <c r="E44" i="30" s="1"/>
  <c r="H56" i="28"/>
  <c r="M31" i="28"/>
  <c r="M70" i="28" s="1"/>
  <c r="E58" i="30" s="1"/>
  <c r="H70" i="28"/>
  <c r="M39" i="28"/>
  <c r="M77" i="28" s="1"/>
  <c r="E65" i="30" s="1"/>
  <c r="H77" i="28"/>
  <c r="M23" i="28"/>
  <c r="M63" i="28" s="1"/>
  <c r="E51" i="30" s="1"/>
  <c r="H63" i="28"/>
  <c r="M47" i="28"/>
  <c r="M84" i="28" s="1"/>
  <c r="E72" i="30" s="1"/>
  <c r="H84" i="28"/>
  <c r="M23" i="27"/>
  <c r="M63" i="27" s="1"/>
  <c r="E51" i="29" s="1"/>
  <c r="H63" i="27"/>
  <c r="M47" i="27"/>
  <c r="M84" i="27" s="1"/>
  <c r="E72" i="29" s="1"/>
  <c r="H84" i="27"/>
  <c r="M31" i="27"/>
  <c r="M70" i="27" s="1"/>
  <c r="E58" i="29" s="1"/>
  <c r="H70" i="27"/>
  <c r="M15" i="27"/>
  <c r="M56" i="27" s="1"/>
  <c r="E44" i="29" s="1"/>
  <c r="H56" i="27"/>
  <c r="M39" i="27"/>
  <c r="M77" i="27" s="1"/>
  <c r="E65" i="29" s="1"/>
  <c r="H77" i="27"/>
  <c r="L23" i="28"/>
  <c r="L63" i="28" s="1"/>
  <c r="D51" i="30" s="1"/>
  <c r="G63" i="28"/>
  <c r="L15" i="28"/>
  <c r="L56" i="28" s="1"/>
  <c r="D44" i="30" s="1"/>
  <c r="G56" i="28"/>
  <c r="L31" i="28"/>
  <c r="L70" i="28" s="1"/>
  <c r="D58" i="30" s="1"/>
  <c r="G70" i="28"/>
  <c r="L39" i="28"/>
  <c r="L77" i="28" s="1"/>
  <c r="D65" i="30" s="1"/>
  <c r="G77" i="28"/>
  <c r="L47" i="28"/>
  <c r="L84" i="28" s="1"/>
  <c r="D72" i="30" s="1"/>
  <c r="G84" i="28"/>
  <c r="L31" i="27"/>
  <c r="L70" i="27" s="1"/>
  <c r="D58" i="29" s="1"/>
  <c r="G70" i="27"/>
  <c r="L47" i="27"/>
  <c r="L84" i="27" s="1"/>
  <c r="D72" i="29" s="1"/>
  <c r="G84" i="27"/>
  <c r="L15" i="27"/>
  <c r="L56" i="27" s="1"/>
  <c r="D44" i="29" s="1"/>
  <c r="G56" i="27"/>
  <c r="L39" i="27"/>
  <c r="L77" i="27" s="1"/>
  <c r="D65" i="29" s="1"/>
  <c r="G77" i="27"/>
  <c r="L23" i="27"/>
  <c r="L63" i="27" s="1"/>
  <c r="D51" i="29" s="1"/>
  <c r="G63" i="27"/>
  <c r="F35" i="29"/>
  <c r="F14" i="30"/>
  <c r="D21" i="30"/>
  <c r="C21" i="29"/>
  <c r="K69" i="27"/>
  <c r="C57" i="29" s="1"/>
  <c r="C14" i="30"/>
  <c r="E21" i="29"/>
  <c r="E28" i="30"/>
  <c r="D28" i="29"/>
  <c r="C7" i="29"/>
  <c r="K55" i="27"/>
  <c r="C43" i="29" s="1"/>
  <c r="F21" i="29"/>
  <c r="F35" i="30"/>
  <c r="D7" i="30"/>
  <c r="L55" i="28"/>
  <c r="D43" i="30" s="1"/>
  <c r="C28" i="30"/>
  <c r="K76" i="28"/>
  <c r="C64" i="30" s="1"/>
  <c r="E7" i="29"/>
  <c r="M55" i="27"/>
  <c r="E43" i="29" s="1"/>
  <c r="E7" i="30"/>
  <c r="F28" i="29"/>
  <c r="F21" i="30"/>
  <c r="N69" i="28"/>
  <c r="F57" i="30" s="1"/>
  <c r="D14" i="29"/>
  <c r="D35" i="30"/>
  <c r="C14" i="29"/>
  <c r="C35" i="30"/>
  <c r="K83" i="28"/>
  <c r="C71" i="30" s="1"/>
  <c r="B68" i="30"/>
  <c r="B10" i="30"/>
  <c r="B61" i="30"/>
  <c r="B75" i="29"/>
  <c r="B54" i="30"/>
  <c r="B47" i="30"/>
  <c r="B31" i="30"/>
  <c r="B24" i="30"/>
  <c r="B47" i="29"/>
  <c r="B38" i="29"/>
  <c r="B24" i="29"/>
  <c r="B68" i="29"/>
  <c r="B75" i="30"/>
  <c r="B61" i="29"/>
  <c r="B38" i="30"/>
  <c r="B17" i="30"/>
  <c r="B10" i="29"/>
  <c r="E59" i="27"/>
  <c r="E25" i="27"/>
  <c r="E59" i="28"/>
  <c r="E25" i="28"/>
  <c r="E80" i="27"/>
  <c r="B54" i="29"/>
  <c r="E80" i="28"/>
  <c r="E33" i="27"/>
  <c r="B31" i="29"/>
  <c r="E33" i="28"/>
  <c r="E66" i="27"/>
  <c r="E66" i="28"/>
  <c r="E87" i="27"/>
  <c r="E41" i="27"/>
  <c r="E87" i="28"/>
  <c r="E41" i="28"/>
  <c r="E73" i="27"/>
  <c r="E49" i="27"/>
  <c r="E17" i="27"/>
  <c r="E49" i="28"/>
  <c r="E17" i="28"/>
  <c r="B17" i="29"/>
  <c r="E73" i="28"/>
  <c r="K62" i="27"/>
  <c r="C50" i="29" s="1"/>
  <c r="E35" i="29"/>
  <c r="E21" i="30"/>
  <c r="C28" i="29"/>
  <c r="K76" i="27"/>
  <c r="C64" i="29" s="1"/>
  <c r="E28" i="29"/>
  <c r="M76" i="27"/>
  <c r="E64" i="29" s="1"/>
  <c r="F14" i="29"/>
  <c r="F28" i="30"/>
  <c r="D7" i="29"/>
  <c r="D28" i="30"/>
  <c r="E14" i="30"/>
  <c r="F7" i="30"/>
  <c r="D14" i="30"/>
  <c r="C21" i="30"/>
  <c r="K69" i="28"/>
  <c r="C57" i="30" s="1"/>
  <c r="N69" i="27"/>
  <c r="F57" i="29" s="1"/>
  <c r="N76" i="27"/>
  <c r="F64" i="29" s="1"/>
  <c r="E14" i="29"/>
  <c r="M62" i="27"/>
  <c r="E50" i="29" s="1"/>
  <c r="E35" i="30"/>
  <c r="M83" i="28"/>
  <c r="E71" i="30" s="1"/>
  <c r="F7" i="29"/>
  <c r="D35" i="29"/>
  <c r="D21" i="29"/>
  <c r="L69" i="27"/>
  <c r="D57" i="29" s="1"/>
  <c r="C35" i="29"/>
  <c r="K83" i="27"/>
  <c r="C71" i="29" s="1"/>
  <c r="C7" i="30"/>
  <c r="V47" i="24"/>
  <c r="V84" i="24" s="1"/>
  <c r="Y23" i="23"/>
  <c r="Y63" i="23" s="1"/>
  <c r="AA39" i="24"/>
  <c r="AA77" i="24" s="1"/>
  <c r="Z23" i="23"/>
  <c r="Z63" i="23" s="1"/>
  <c r="T47" i="24"/>
  <c r="T84" i="24" s="1"/>
  <c r="S15" i="23"/>
  <c r="S56" i="23" s="1"/>
  <c r="W47" i="24"/>
  <c r="W84" i="24" s="1"/>
  <c r="S47" i="24"/>
  <c r="S84" i="24" s="1"/>
  <c r="Z15" i="24"/>
  <c r="Z56" i="24" s="1"/>
  <c r="W15" i="23"/>
  <c r="W56" i="23" s="1"/>
  <c r="X15" i="24"/>
  <c r="X56" i="24" s="1"/>
  <c r="AC39" i="24"/>
  <c r="AC77" i="24" s="1"/>
  <c r="AC15" i="23"/>
  <c r="AC56" i="23" s="1"/>
  <c r="T23" i="23"/>
  <c r="T63" i="23" s="1"/>
  <c r="AD15" i="24"/>
  <c r="AD56" i="24" s="1"/>
  <c r="V15" i="24"/>
  <c r="V56" i="24" s="1"/>
  <c r="Y47" i="24"/>
  <c r="Y84" i="24" s="1"/>
  <c r="AA23" i="24"/>
  <c r="AA63" i="24" s="1"/>
  <c r="Z39" i="23"/>
  <c r="Z77" i="23" s="1"/>
  <c r="T39" i="24"/>
  <c r="T77" i="24" s="1"/>
  <c r="S31" i="23"/>
  <c r="S70" i="23" s="1"/>
  <c r="AB31" i="24"/>
  <c r="AB70" i="24" s="1"/>
  <c r="S39" i="24"/>
  <c r="S77" i="24" s="1"/>
  <c r="Z47" i="24"/>
  <c r="Z84" i="24" s="1"/>
  <c r="W23" i="23"/>
  <c r="W63" i="23" s="1"/>
  <c r="X23" i="24"/>
  <c r="X63" i="24" s="1"/>
  <c r="X15" i="23"/>
  <c r="X56" i="23" s="1"/>
  <c r="AC31" i="23"/>
  <c r="AC70" i="23" s="1"/>
  <c r="T15" i="23"/>
  <c r="T56" i="23" s="1"/>
  <c r="AD23" i="24"/>
  <c r="AD63" i="24" s="1"/>
  <c r="V47" i="23"/>
  <c r="V84" i="23" s="1"/>
  <c r="V23" i="24"/>
  <c r="V63" i="24" s="1"/>
  <c r="Y39" i="24"/>
  <c r="Y77" i="24" s="1"/>
  <c r="AA31" i="24"/>
  <c r="AA70" i="24" s="1"/>
  <c r="Z47" i="23"/>
  <c r="Z84" i="23" s="1"/>
  <c r="U47" i="23"/>
  <c r="U84" i="23" s="1"/>
  <c r="S23" i="23"/>
  <c r="S63" i="23" s="1"/>
  <c r="AB23" i="24"/>
  <c r="AB63" i="24" s="1"/>
  <c r="S31" i="24"/>
  <c r="S70" i="24" s="1"/>
  <c r="Z23" i="24"/>
  <c r="Z63" i="24" s="1"/>
  <c r="AB47" i="23"/>
  <c r="AB84" i="23" s="1"/>
  <c r="X31" i="24"/>
  <c r="X70" i="24" s="1"/>
  <c r="X39" i="23"/>
  <c r="X77" i="23" s="1"/>
  <c r="AC39" i="23"/>
  <c r="AC77" i="23" s="1"/>
  <c r="T47" i="23"/>
  <c r="T84" i="23" s="1"/>
  <c r="V15" i="23"/>
  <c r="V56" i="23" s="1"/>
  <c r="V39" i="24"/>
  <c r="V77" i="24" s="1"/>
  <c r="Y31" i="24"/>
  <c r="Y70" i="24" s="1"/>
  <c r="U23" i="24"/>
  <c r="U63" i="24" s="1"/>
  <c r="Z31" i="23"/>
  <c r="Z70" i="23" s="1"/>
  <c r="U15" i="23"/>
  <c r="U56" i="23" s="1"/>
  <c r="S47" i="23"/>
  <c r="S84" i="23" s="1"/>
  <c r="AB15" i="24"/>
  <c r="AB56" i="24" s="1"/>
  <c r="AA15" i="23"/>
  <c r="AA56" i="23" s="1"/>
  <c r="Z31" i="24"/>
  <c r="Z70" i="24" s="1"/>
  <c r="AB23" i="23"/>
  <c r="AB63" i="23" s="1"/>
  <c r="X47" i="24"/>
  <c r="X84" i="24" s="1"/>
  <c r="X47" i="23"/>
  <c r="X84" i="23" s="1"/>
  <c r="AD31" i="23"/>
  <c r="AD70" i="23" s="1"/>
  <c r="T39" i="23"/>
  <c r="T77" i="23" s="1"/>
  <c r="V31" i="23"/>
  <c r="V70" i="23" s="1"/>
  <c r="Y31" i="23"/>
  <c r="Y70" i="23" s="1"/>
  <c r="Y23" i="24"/>
  <c r="Y63" i="24" s="1"/>
  <c r="U47" i="24"/>
  <c r="U84" i="24" s="1"/>
  <c r="Z15" i="23"/>
  <c r="Z56" i="23" s="1"/>
  <c r="U23" i="23"/>
  <c r="U63" i="23" s="1"/>
  <c r="W39" i="24"/>
  <c r="W77" i="24" s="1"/>
  <c r="AB47" i="24"/>
  <c r="AB84" i="24" s="1"/>
  <c r="AA47" i="23"/>
  <c r="AA84" i="23" s="1"/>
  <c r="Z39" i="24"/>
  <c r="Z77" i="24" s="1"/>
  <c r="AB15" i="23"/>
  <c r="AB56" i="23" s="1"/>
  <c r="AC23" i="24"/>
  <c r="AC63" i="24" s="1"/>
  <c r="X23" i="23"/>
  <c r="X63" i="23" s="1"/>
  <c r="AD23" i="23"/>
  <c r="AD63" i="23" s="1"/>
  <c r="T31" i="23"/>
  <c r="T70" i="23" s="1"/>
  <c r="V23" i="23"/>
  <c r="V63" i="23" s="1"/>
  <c r="Y39" i="23"/>
  <c r="Y77" i="23" s="1"/>
  <c r="Y15" i="24"/>
  <c r="Y56" i="24" s="1"/>
  <c r="U31" i="24"/>
  <c r="U70" i="24" s="1"/>
  <c r="T23" i="24"/>
  <c r="T63" i="24" s="1"/>
  <c r="U31" i="23"/>
  <c r="U70" i="23" s="1"/>
  <c r="W31" i="24"/>
  <c r="W70" i="24" s="1"/>
  <c r="AB39" i="24"/>
  <c r="AB77" i="24" s="1"/>
  <c r="AA23" i="23"/>
  <c r="AA63" i="23" s="1"/>
  <c r="W31" i="23"/>
  <c r="W70" i="23" s="1"/>
  <c r="AB31" i="23"/>
  <c r="AB70" i="23" s="1"/>
  <c r="AC15" i="24"/>
  <c r="AC56" i="24" s="1"/>
  <c r="X31" i="23"/>
  <c r="X70" i="23" s="1"/>
  <c r="AD39" i="23"/>
  <c r="AD77" i="23" s="1"/>
  <c r="AD31" i="24"/>
  <c r="AD70" i="24" s="1"/>
  <c r="V39" i="23"/>
  <c r="V77" i="23" s="1"/>
  <c r="Y47" i="23"/>
  <c r="Y84" i="23" s="1"/>
  <c r="AA15" i="24"/>
  <c r="AA56" i="24" s="1"/>
  <c r="U39" i="24"/>
  <c r="U77" i="24" s="1"/>
  <c r="T31" i="24"/>
  <c r="T70" i="24" s="1"/>
  <c r="U39" i="23"/>
  <c r="U77" i="23" s="1"/>
  <c r="W23" i="24"/>
  <c r="W63" i="24" s="1"/>
  <c r="S15" i="24"/>
  <c r="S56" i="24" s="1"/>
  <c r="AA31" i="23"/>
  <c r="AA70" i="23" s="1"/>
  <c r="W39" i="23"/>
  <c r="W77" i="23" s="1"/>
  <c r="AB39" i="23"/>
  <c r="AB77" i="23" s="1"/>
  <c r="AC47" i="24"/>
  <c r="AC84" i="24" s="1"/>
  <c r="AC47" i="23"/>
  <c r="AC84" i="23" s="1"/>
  <c r="AD47" i="23"/>
  <c r="AD84" i="23" s="1"/>
  <c r="AD39" i="24"/>
  <c r="AD77" i="24" s="1"/>
  <c r="V31" i="24"/>
  <c r="V70" i="24" s="1"/>
  <c r="Y15" i="23"/>
  <c r="Y56" i="23" s="1"/>
  <c r="AA47" i="24"/>
  <c r="AA84" i="24" s="1"/>
  <c r="U15" i="24"/>
  <c r="U56" i="24" s="1"/>
  <c r="T15" i="24"/>
  <c r="T56" i="24" s="1"/>
  <c r="S39" i="23"/>
  <c r="S77" i="23" s="1"/>
  <c r="W15" i="24"/>
  <c r="W56" i="24" s="1"/>
  <c r="S23" i="24"/>
  <c r="S63" i="24" s="1"/>
  <c r="AA39" i="23"/>
  <c r="AA77" i="23" s="1"/>
  <c r="W47" i="23"/>
  <c r="W84" i="23" s="1"/>
  <c r="X39" i="24"/>
  <c r="X77" i="24" s="1"/>
  <c r="AC31" i="24"/>
  <c r="AC70" i="24" s="1"/>
  <c r="AC23" i="23"/>
  <c r="AC63" i="23" s="1"/>
  <c r="AD15" i="23"/>
  <c r="AD47" i="24"/>
  <c r="AD84" i="24" s="1"/>
  <c r="Z69" i="23"/>
  <c r="X83" i="23"/>
  <c r="U55" i="24"/>
  <c r="X69" i="24"/>
  <c r="U69" i="24"/>
  <c r="X55" i="24"/>
  <c r="Z55" i="23"/>
  <c r="X76" i="23"/>
  <c r="U62" i="24"/>
  <c r="AA76" i="24"/>
  <c r="AC55" i="23"/>
  <c r="AC76" i="23"/>
  <c r="U69" i="23"/>
  <c r="AC76" i="24"/>
  <c r="AA69" i="24"/>
  <c r="AC69" i="23"/>
  <c r="U76" i="23"/>
  <c r="U55" i="23"/>
  <c r="Z76" i="23"/>
  <c r="X69" i="23"/>
  <c r="AA62" i="24"/>
  <c r="AC62" i="23"/>
  <c r="U62" i="23"/>
  <c r="Z55" i="24"/>
  <c r="Z83" i="23"/>
  <c r="AA69" i="23"/>
  <c r="AC83" i="24"/>
  <c r="AC83" i="23"/>
  <c r="U83" i="23"/>
  <c r="Z62" i="24"/>
  <c r="AA76" i="23"/>
  <c r="AC69" i="24"/>
  <c r="AA55" i="24"/>
  <c r="Z69" i="24"/>
  <c r="AA83" i="23"/>
  <c r="AA62" i="23"/>
  <c r="AC62" i="24"/>
  <c r="AA83" i="24"/>
  <c r="X83" i="24"/>
  <c r="Z76" i="24"/>
  <c r="AA55" i="23"/>
  <c r="X55" i="23"/>
  <c r="AC55" i="24"/>
  <c r="U76" i="24"/>
  <c r="X76" i="24"/>
  <c r="Z62" i="23"/>
  <c r="X62" i="23"/>
  <c r="U83" i="24"/>
  <c r="X62" i="24"/>
  <c r="Z83" i="24"/>
  <c r="E41" i="24"/>
  <c r="E33" i="23"/>
  <c r="E41" i="23"/>
  <c r="E59" i="23"/>
  <c r="E33" i="24"/>
  <c r="E73" i="23"/>
  <c r="E25" i="23"/>
  <c r="E66" i="23"/>
  <c r="E17" i="23"/>
  <c r="E59" i="24"/>
  <c r="J35" i="16"/>
  <c r="E17" i="24"/>
  <c r="E49" i="24"/>
  <c r="E25" i="24"/>
  <c r="E73" i="24"/>
  <c r="E80" i="23"/>
  <c r="E49" i="23"/>
  <c r="E66" i="24"/>
  <c r="E87" i="24"/>
  <c r="E80" i="24"/>
  <c r="E87" i="23"/>
  <c r="I84" i="23"/>
  <c r="I56" i="23"/>
  <c r="I70" i="23"/>
  <c r="I63" i="23"/>
  <c r="I77" i="23"/>
  <c r="I70" i="24"/>
  <c r="I84" i="24"/>
  <c r="I56" i="24"/>
  <c r="I63" i="24"/>
  <c r="I77" i="24"/>
  <c r="L70" i="23"/>
  <c r="L77" i="23"/>
  <c r="L84" i="23"/>
  <c r="L56" i="23"/>
  <c r="L63" i="23"/>
  <c r="L84" i="24"/>
  <c r="L77" i="24"/>
  <c r="L70" i="24"/>
  <c r="L63" i="24"/>
  <c r="L56" i="24"/>
  <c r="N56" i="24"/>
  <c r="N84" i="24"/>
  <c r="N77" i="24"/>
  <c r="N63" i="24"/>
  <c r="N70" i="24"/>
  <c r="H63" i="24"/>
  <c r="H84" i="24"/>
  <c r="H70" i="24"/>
  <c r="H77" i="24"/>
  <c r="H56" i="24"/>
  <c r="M63" i="23"/>
  <c r="M77" i="23"/>
  <c r="M84" i="23"/>
  <c r="M70" i="23"/>
  <c r="M56" i="23"/>
  <c r="G63" i="24"/>
  <c r="G70" i="24"/>
  <c r="G56" i="24"/>
  <c r="G84" i="24"/>
  <c r="G77" i="24"/>
  <c r="H84" i="23"/>
  <c r="H56" i="23"/>
  <c r="H63" i="23"/>
  <c r="H70" i="23"/>
  <c r="H77" i="23"/>
  <c r="F77" i="23"/>
  <c r="F56" i="23"/>
  <c r="F70" i="23"/>
  <c r="F63" i="23"/>
  <c r="F84" i="23"/>
  <c r="J77" i="24"/>
  <c r="J70" i="24"/>
  <c r="J63" i="24"/>
  <c r="J56" i="24"/>
  <c r="J84" i="24"/>
  <c r="O70" i="24"/>
  <c r="O63" i="24"/>
  <c r="O56" i="24"/>
  <c r="O84" i="24"/>
  <c r="O77" i="24"/>
  <c r="F56" i="24"/>
  <c r="F63" i="24"/>
  <c r="F84" i="24"/>
  <c r="F77" i="24"/>
  <c r="F70" i="24"/>
  <c r="N56" i="23"/>
  <c r="N84" i="23"/>
  <c r="N63" i="23"/>
  <c r="N70" i="23"/>
  <c r="N77" i="23"/>
  <c r="M56" i="24"/>
  <c r="M84" i="24"/>
  <c r="M63" i="24"/>
  <c r="M70" i="24"/>
  <c r="M77" i="24"/>
  <c r="J70" i="23"/>
  <c r="J77" i="23"/>
  <c r="J84" i="23"/>
  <c r="J56" i="23"/>
  <c r="J63" i="23"/>
  <c r="O84" i="23"/>
  <c r="O63" i="23"/>
  <c r="O56" i="23"/>
  <c r="O70" i="23"/>
  <c r="O77" i="23"/>
  <c r="K77" i="24"/>
  <c r="K56" i="24"/>
  <c r="K63" i="24"/>
  <c r="K70" i="24"/>
  <c r="K84" i="24"/>
  <c r="P63" i="24"/>
  <c r="P56" i="24"/>
  <c r="P84" i="24"/>
  <c r="P70" i="24"/>
  <c r="P77" i="24"/>
  <c r="K56" i="23"/>
  <c r="K77" i="23"/>
  <c r="K84" i="23"/>
  <c r="K63" i="23"/>
  <c r="K70" i="23"/>
  <c r="P84" i="23"/>
  <c r="P63" i="23"/>
  <c r="P56" i="23"/>
  <c r="P70" i="23"/>
  <c r="P77" i="23"/>
  <c r="Q70" i="23"/>
  <c r="Q63" i="23"/>
  <c r="Q77" i="23"/>
  <c r="Q84" i="23"/>
  <c r="Q56" i="23"/>
  <c r="G63" i="23"/>
  <c r="G56" i="23"/>
  <c r="G84" i="23"/>
  <c r="G77" i="23"/>
  <c r="G70" i="23"/>
  <c r="Q70" i="24"/>
  <c r="Q77" i="24"/>
  <c r="Q84" i="24"/>
  <c r="Q56" i="24"/>
  <c r="Q63" i="24"/>
  <c r="K4" i="23"/>
  <c r="K4" i="24"/>
  <c r="L4" i="23"/>
  <c r="L4" i="24"/>
  <c r="N4" i="23"/>
  <c r="N4" i="24"/>
  <c r="J4" i="23"/>
  <c r="J4" i="24"/>
  <c r="Q4" i="23"/>
  <c r="Q4" i="24"/>
  <c r="P4" i="24"/>
  <c r="P4" i="23"/>
  <c r="F4" i="23"/>
  <c r="F4" i="24"/>
  <c r="I4" i="23"/>
  <c r="I4" i="24"/>
  <c r="M4" i="23"/>
  <c r="M4" i="24"/>
  <c r="O4" i="23"/>
  <c r="O4" i="24"/>
  <c r="N20" i="16"/>
  <c r="N19" i="16"/>
  <c r="N27" i="16"/>
  <c r="N24" i="16"/>
  <c r="N17" i="16"/>
  <c r="N22" i="16"/>
  <c r="N21" i="16"/>
  <c r="N25" i="16"/>
  <c r="N18" i="16"/>
  <c r="N26" i="16"/>
  <c r="O15" i="16"/>
  <c r="N23" i="16"/>
  <c r="N16" i="16"/>
  <c r="G4" i="23"/>
  <c r="G4" i="24"/>
  <c r="H4" i="24"/>
  <c r="H4" i="23"/>
  <c r="M39" i="39" l="1"/>
  <c r="V77" i="33"/>
  <c r="I39" i="39"/>
  <c r="L31" i="39"/>
  <c r="Q39" i="39"/>
  <c r="J39" i="38"/>
  <c r="F47" i="39"/>
  <c r="G23" i="39"/>
  <c r="N39" i="38"/>
  <c r="T84" i="33"/>
  <c r="N39" i="39"/>
  <c r="J23" i="39"/>
  <c r="T63" i="33"/>
  <c r="G47" i="38"/>
  <c r="J23" i="38"/>
  <c r="H47" i="38"/>
  <c r="G15" i="38"/>
  <c r="K15" i="38"/>
  <c r="J15" i="39"/>
  <c r="H15" i="39"/>
  <c r="N15" i="38"/>
  <c r="V63" i="33"/>
  <c r="H39" i="39"/>
  <c r="G39" i="38"/>
  <c r="M31" i="39"/>
  <c r="T77" i="33"/>
  <c r="Q31" i="38"/>
  <c r="F23" i="39"/>
  <c r="Q31" i="39"/>
  <c r="U13" i="39"/>
  <c r="M15" i="39"/>
  <c r="P23" i="39"/>
  <c r="P23" i="38"/>
  <c r="F15" i="38"/>
  <c r="J15" i="38"/>
  <c r="N31" i="38"/>
  <c r="Z63" i="33"/>
  <c r="N31" i="39"/>
  <c r="H47" i="39"/>
  <c r="O47" i="39"/>
  <c r="I31" i="38"/>
  <c r="Q15" i="39"/>
  <c r="I31" i="39"/>
  <c r="F31" i="38"/>
  <c r="K23" i="38"/>
  <c r="F39" i="39"/>
  <c r="K23" i="39"/>
  <c r="AC77" i="33"/>
  <c r="Y77" i="33"/>
  <c r="S63" i="33"/>
  <c r="F47" i="38"/>
  <c r="U77" i="33"/>
  <c r="O47" i="38"/>
  <c r="U70" i="33"/>
  <c r="O31" i="38"/>
  <c r="AB77" i="33"/>
  <c r="J31" i="39"/>
  <c r="O31" i="39"/>
  <c r="M23" i="38"/>
  <c r="S70" i="33"/>
  <c r="J31" i="38"/>
  <c r="Q15" i="38"/>
  <c r="AI7" i="32"/>
  <c r="AJ7" i="32"/>
  <c r="G31" i="38"/>
  <c r="Q39" i="38"/>
  <c r="K47" i="38"/>
  <c r="L39" i="38"/>
  <c r="AC70" i="33"/>
  <c r="K47" i="39"/>
  <c r="O39" i="38"/>
  <c r="M47" i="38"/>
  <c r="AA84" i="33"/>
  <c r="Y56" i="33"/>
  <c r="L15" i="38"/>
  <c r="M47" i="39"/>
  <c r="N47" i="39"/>
  <c r="P31" i="38"/>
  <c r="J47" i="38"/>
  <c r="J47" i="39"/>
  <c r="F39" i="38"/>
  <c r="K31" i="39"/>
  <c r="N23" i="38"/>
  <c r="Q23" i="39"/>
  <c r="P39" i="38"/>
  <c r="S56" i="33"/>
  <c r="O15" i="38"/>
  <c r="H31" i="38"/>
  <c r="Y70" i="33"/>
  <c r="AD63" i="33"/>
  <c r="T56" i="33"/>
  <c r="O15" i="39"/>
  <c r="Z56" i="33"/>
  <c r="X56" i="33"/>
  <c r="N15" i="39"/>
  <c r="X70" i="33"/>
  <c r="N23" i="39"/>
  <c r="F64" i="36"/>
  <c r="F78" i="36"/>
  <c r="F85" i="36"/>
  <c r="F57" i="36"/>
  <c r="F71" i="36"/>
  <c r="O71" i="36"/>
  <c r="O78" i="36"/>
  <c r="O64" i="36"/>
  <c r="O57" i="36"/>
  <c r="O85" i="36"/>
  <c r="M85" i="36"/>
  <c r="M71" i="36"/>
  <c r="M64" i="36"/>
  <c r="M78" i="36"/>
  <c r="M57" i="36"/>
  <c r="W32" i="36"/>
  <c r="W71" i="36" s="1"/>
  <c r="W32" i="33"/>
  <c r="J32" i="39" s="1"/>
  <c r="J71" i="33"/>
  <c r="W40" i="36"/>
  <c r="W78" i="36" s="1"/>
  <c r="W40" i="33"/>
  <c r="W78" i="33" s="1"/>
  <c r="J78" i="33"/>
  <c r="W24" i="36"/>
  <c r="W64" i="36" s="1"/>
  <c r="W24" i="33"/>
  <c r="W64" i="33" s="1"/>
  <c r="J64" i="33"/>
  <c r="W48" i="36"/>
  <c r="W85" i="36" s="1"/>
  <c r="W48" i="33"/>
  <c r="W85" i="33" s="1"/>
  <c r="J85" i="33"/>
  <c r="W16" i="36"/>
  <c r="W57" i="36" s="1"/>
  <c r="W16" i="33"/>
  <c r="W57" i="33" s="1"/>
  <c r="J57" i="33"/>
  <c r="S16" i="36"/>
  <c r="S57" i="36" s="1"/>
  <c r="S16" i="33"/>
  <c r="F16" i="38" s="1"/>
  <c r="F57" i="33"/>
  <c r="S32" i="33"/>
  <c r="S71" i="33" s="1"/>
  <c r="S32" i="36"/>
  <c r="S71" i="36" s="1"/>
  <c r="F71" i="33"/>
  <c r="S48" i="36"/>
  <c r="S85" i="36" s="1"/>
  <c r="S48" i="33"/>
  <c r="S85" i="33" s="1"/>
  <c r="F85" i="33"/>
  <c r="S40" i="33"/>
  <c r="S78" i="33" s="1"/>
  <c r="S40" i="36"/>
  <c r="S78" i="36" s="1"/>
  <c r="F78" i="33"/>
  <c r="S24" i="36"/>
  <c r="S64" i="36" s="1"/>
  <c r="S24" i="33"/>
  <c r="S64" i="33" s="1"/>
  <c r="F64" i="33"/>
  <c r="AC40" i="36"/>
  <c r="AC78" i="36" s="1"/>
  <c r="AC40" i="33"/>
  <c r="P40" i="38" s="1"/>
  <c r="P78" i="33"/>
  <c r="AC32" i="36"/>
  <c r="AC71" i="36" s="1"/>
  <c r="AC32" i="33"/>
  <c r="AC71" i="33" s="1"/>
  <c r="P71" i="33"/>
  <c r="AC48" i="36"/>
  <c r="AC85" i="36" s="1"/>
  <c r="AC48" i="33"/>
  <c r="P48" i="39" s="1"/>
  <c r="P85" i="33"/>
  <c r="AC24" i="36"/>
  <c r="AC64" i="36" s="1"/>
  <c r="AC24" i="33"/>
  <c r="AC64" i="33" s="1"/>
  <c r="P64" i="33"/>
  <c r="AC16" i="36"/>
  <c r="AC57" i="36" s="1"/>
  <c r="AC16" i="33"/>
  <c r="AC57" i="33" s="1"/>
  <c r="P57" i="33"/>
  <c r="AB24" i="36"/>
  <c r="AB64" i="36" s="1"/>
  <c r="AB24" i="33"/>
  <c r="AB64" i="33" s="1"/>
  <c r="O64" i="33"/>
  <c r="AB40" i="36"/>
  <c r="AB78" i="36" s="1"/>
  <c r="AB40" i="33"/>
  <c r="AB78" i="33" s="1"/>
  <c r="O78" i="33"/>
  <c r="AB48" i="36"/>
  <c r="AB85" i="36" s="1"/>
  <c r="AB48" i="33"/>
  <c r="AB85" i="33" s="1"/>
  <c r="O85" i="33"/>
  <c r="AB16" i="36"/>
  <c r="AB57" i="36" s="1"/>
  <c r="AB16" i="33"/>
  <c r="AB57" i="33" s="1"/>
  <c r="O57" i="33"/>
  <c r="AB32" i="36"/>
  <c r="AB32" i="33"/>
  <c r="AB71" i="33" s="1"/>
  <c r="O71" i="33"/>
  <c r="N57" i="36"/>
  <c r="N85" i="36"/>
  <c r="N71" i="36"/>
  <c r="N78" i="36"/>
  <c r="N64" i="36"/>
  <c r="L57" i="36"/>
  <c r="L64" i="36"/>
  <c r="L85" i="36"/>
  <c r="L78" i="36"/>
  <c r="L71" i="36"/>
  <c r="H78" i="36"/>
  <c r="H57" i="36"/>
  <c r="H85" i="36"/>
  <c r="H64" i="36"/>
  <c r="H71" i="36"/>
  <c r="Q71" i="36"/>
  <c r="Q78" i="36"/>
  <c r="Q57" i="36"/>
  <c r="Q64" i="36"/>
  <c r="Q85" i="36"/>
  <c r="G78" i="36"/>
  <c r="G85" i="36"/>
  <c r="G57" i="36"/>
  <c r="G71" i="36"/>
  <c r="G64" i="36"/>
  <c r="AA16" i="36"/>
  <c r="AA16" i="33"/>
  <c r="AA57" i="33" s="1"/>
  <c r="N57" i="33"/>
  <c r="AA40" i="36"/>
  <c r="AA78" i="36" s="1"/>
  <c r="AA40" i="33"/>
  <c r="N40" i="39" s="1"/>
  <c r="N78" i="33"/>
  <c r="AA48" i="36"/>
  <c r="AA85" i="36" s="1"/>
  <c r="AA48" i="33"/>
  <c r="AA85" i="33" s="1"/>
  <c r="N85" i="33"/>
  <c r="AA32" i="33"/>
  <c r="N32" i="39" s="1"/>
  <c r="AA32" i="36"/>
  <c r="AA71" i="36" s="1"/>
  <c r="N71" i="33"/>
  <c r="AA24" i="33"/>
  <c r="AA64" i="33" s="1"/>
  <c r="AA24" i="36"/>
  <c r="AA64" i="36" s="1"/>
  <c r="N64" i="33"/>
  <c r="Y24" i="33"/>
  <c r="L24" i="39" s="1"/>
  <c r="Y24" i="36"/>
  <c r="Y64" i="36" s="1"/>
  <c r="L64" i="33"/>
  <c r="Y40" i="36"/>
  <c r="Y78" i="36" s="1"/>
  <c r="Y40" i="33"/>
  <c r="L40" i="39" s="1"/>
  <c r="L78" i="33"/>
  <c r="Y48" i="36"/>
  <c r="Y85" i="36" s="1"/>
  <c r="Y48" i="33"/>
  <c r="Y85" i="33" s="1"/>
  <c r="L85" i="33"/>
  <c r="Y16" i="36"/>
  <c r="Y57" i="36" s="1"/>
  <c r="Y16" i="33"/>
  <c r="L16" i="39" s="1"/>
  <c r="L57" i="33"/>
  <c r="Y32" i="36"/>
  <c r="Y71" i="36" s="1"/>
  <c r="Y32" i="33"/>
  <c r="L32" i="38" s="1"/>
  <c r="L71" i="33"/>
  <c r="U40" i="36"/>
  <c r="U78" i="36" s="1"/>
  <c r="U40" i="33"/>
  <c r="U78" i="33" s="1"/>
  <c r="H78" i="33"/>
  <c r="U24" i="36"/>
  <c r="U64" i="36" s="1"/>
  <c r="U24" i="33"/>
  <c r="U64" i="33" s="1"/>
  <c r="H64" i="33"/>
  <c r="U48" i="36"/>
  <c r="U85" i="36" s="1"/>
  <c r="U48" i="33"/>
  <c r="U85" i="33" s="1"/>
  <c r="H85" i="33"/>
  <c r="U32" i="36"/>
  <c r="U71" i="36" s="1"/>
  <c r="U32" i="33"/>
  <c r="H32" i="38" s="1"/>
  <c r="H71" i="33"/>
  <c r="U16" i="36"/>
  <c r="U57" i="36" s="1"/>
  <c r="U16" i="33"/>
  <c r="U57" i="33" s="1"/>
  <c r="H57" i="33"/>
  <c r="P78" i="36"/>
  <c r="P57" i="36"/>
  <c r="P64" i="36"/>
  <c r="P71" i="36"/>
  <c r="P85" i="36"/>
  <c r="I71" i="36"/>
  <c r="I57" i="36"/>
  <c r="I85" i="36"/>
  <c r="I64" i="36"/>
  <c r="I78" i="36"/>
  <c r="AD16" i="36"/>
  <c r="AD57" i="36" s="1"/>
  <c r="AD16" i="33"/>
  <c r="Q16" i="39" s="1"/>
  <c r="Q57" i="33"/>
  <c r="AD48" i="36"/>
  <c r="AD85" i="36" s="1"/>
  <c r="AD48" i="33"/>
  <c r="AD85" i="33" s="1"/>
  <c r="Q85" i="33"/>
  <c r="AD40" i="36"/>
  <c r="AD78" i="36" s="1"/>
  <c r="AD40" i="33"/>
  <c r="AD78" i="33" s="1"/>
  <c r="Q78" i="33"/>
  <c r="AD32" i="36"/>
  <c r="AD71" i="36" s="1"/>
  <c r="AD32" i="33"/>
  <c r="AD71" i="33" s="1"/>
  <c r="Q71" i="33"/>
  <c r="AD24" i="36"/>
  <c r="AD64" i="36" s="1"/>
  <c r="AD24" i="33"/>
  <c r="AD64" i="33" s="1"/>
  <c r="Q64" i="33"/>
  <c r="T48" i="36"/>
  <c r="T85" i="36" s="1"/>
  <c r="T48" i="33"/>
  <c r="T85" i="33" s="1"/>
  <c r="G85" i="33"/>
  <c r="T40" i="36"/>
  <c r="T78" i="36" s="1"/>
  <c r="T40" i="33"/>
  <c r="G40" i="39" s="1"/>
  <c r="G78" i="33"/>
  <c r="T24" i="36"/>
  <c r="T64" i="36" s="1"/>
  <c r="T24" i="33"/>
  <c r="T64" i="33" s="1"/>
  <c r="G64" i="33"/>
  <c r="T16" i="36"/>
  <c r="T57" i="36" s="1"/>
  <c r="T16" i="33"/>
  <c r="T57" i="33" s="1"/>
  <c r="G57" i="33"/>
  <c r="T32" i="36"/>
  <c r="T71" i="36" s="1"/>
  <c r="T32" i="33"/>
  <c r="G32" i="39" s="1"/>
  <c r="G71" i="33"/>
  <c r="K78" i="36"/>
  <c r="K71" i="36"/>
  <c r="K85" i="36"/>
  <c r="K57" i="36"/>
  <c r="K64" i="36"/>
  <c r="Z16" i="36"/>
  <c r="Z57" i="36" s="1"/>
  <c r="Z16" i="33"/>
  <c r="Z57" i="33" s="1"/>
  <c r="M57" i="33"/>
  <c r="Z32" i="36"/>
  <c r="Z71" i="36" s="1"/>
  <c r="Z32" i="33"/>
  <c r="M32" i="39" s="1"/>
  <c r="M71" i="33"/>
  <c r="Z48" i="36"/>
  <c r="Z85" i="36" s="1"/>
  <c r="Z48" i="33"/>
  <c r="Z85" i="33" s="1"/>
  <c r="M85" i="33"/>
  <c r="Z24" i="36"/>
  <c r="Z64" i="36" s="1"/>
  <c r="Z24" i="33"/>
  <c r="Z64" i="33" s="1"/>
  <c r="M64" i="33"/>
  <c r="Z40" i="36"/>
  <c r="Z78" i="36" s="1"/>
  <c r="Z40" i="33"/>
  <c r="M40" i="39" s="1"/>
  <c r="M78" i="33"/>
  <c r="V16" i="36"/>
  <c r="V57" i="36" s="1"/>
  <c r="V16" i="33"/>
  <c r="V57" i="33" s="1"/>
  <c r="I57" i="33"/>
  <c r="V40" i="36"/>
  <c r="V78" i="36" s="1"/>
  <c r="V40" i="33"/>
  <c r="V78" i="33" s="1"/>
  <c r="I78" i="33"/>
  <c r="V24" i="36"/>
  <c r="V64" i="36" s="1"/>
  <c r="V24" i="33"/>
  <c r="I24" i="39" s="1"/>
  <c r="I64" i="33"/>
  <c r="V48" i="36"/>
  <c r="V85" i="36" s="1"/>
  <c r="V48" i="33"/>
  <c r="I48" i="38" s="1"/>
  <c r="I85" i="33"/>
  <c r="V32" i="36"/>
  <c r="V71" i="36" s="1"/>
  <c r="V32" i="33"/>
  <c r="I32" i="38" s="1"/>
  <c r="I71" i="33"/>
  <c r="X16" i="36"/>
  <c r="X57" i="36" s="1"/>
  <c r="X16" i="33"/>
  <c r="X57" i="33" s="1"/>
  <c r="K57" i="33"/>
  <c r="X48" i="36"/>
  <c r="X85" i="36" s="1"/>
  <c r="X48" i="33"/>
  <c r="X85" i="33" s="1"/>
  <c r="K85" i="33"/>
  <c r="X32" i="33"/>
  <c r="X71" i="33" s="1"/>
  <c r="X32" i="36"/>
  <c r="X71" i="36" s="1"/>
  <c r="K71" i="33"/>
  <c r="X40" i="33"/>
  <c r="X78" i="33" s="1"/>
  <c r="X40" i="36"/>
  <c r="X78" i="36" s="1"/>
  <c r="K78" i="33"/>
  <c r="X24" i="33"/>
  <c r="K24" i="39" s="1"/>
  <c r="X24" i="36"/>
  <c r="K64" i="33"/>
  <c r="J64" i="36"/>
  <c r="J85" i="36"/>
  <c r="J57" i="36"/>
  <c r="J71" i="36"/>
  <c r="J78" i="36"/>
  <c r="I5" i="36"/>
  <c r="I5" i="38"/>
  <c r="I5" i="39"/>
  <c r="I5" i="33"/>
  <c r="F5" i="33"/>
  <c r="F5" i="36"/>
  <c r="F5" i="38"/>
  <c r="F5" i="39"/>
  <c r="Q5" i="36"/>
  <c r="Q5" i="38"/>
  <c r="Q5" i="39"/>
  <c r="Q5" i="33"/>
  <c r="H23" i="39"/>
  <c r="AI14" i="36"/>
  <c r="AI14" i="33"/>
  <c r="AH14" i="33"/>
  <c r="AH14" i="36"/>
  <c r="U45" i="38"/>
  <c r="U45" i="39"/>
  <c r="V13" i="39"/>
  <c r="V13" i="38"/>
  <c r="AG46" i="33"/>
  <c r="AG46" i="36"/>
  <c r="H5" i="33"/>
  <c r="H5" i="36"/>
  <c r="H5" i="38"/>
  <c r="H5" i="39"/>
  <c r="J5" i="38"/>
  <c r="J5" i="39"/>
  <c r="J5" i="33"/>
  <c r="J5" i="36"/>
  <c r="O23" i="39"/>
  <c r="AG22" i="36"/>
  <c r="AG22" i="33"/>
  <c r="AH30" i="33"/>
  <c r="AH30" i="36"/>
  <c r="T29" i="38"/>
  <c r="T29" i="39"/>
  <c r="AH46" i="36"/>
  <c r="AH46" i="33"/>
  <c r="AG14" i="33"/>
  <c r="AG14" i="36"/>
  <c r="AH38" i="36"/>
  <c r="AH38" i="33"/>
  <c r="T37" i="39"/>
  <c r="T37" i="38"/>
  <c r="U21" i="38"/>
  <c r="U21" i="39"/>
  <c r="AG38" i="33"/>
  <c r="AG38" i="36"/>
  <c r="T21" i="39"/>
  <c r="T21" i="38"/>
  <c r="O5" i="33"/>
  <c r="O5" i="36"/>
  <c r="O5" i="38"/>
  <c r="O5" i="39"/>
  <c r="AF14" i="36"/>
  <c r="AF14" i="33"/>
  <c r="V37" i="39"/>
  <c r="V37" i="38"/>
  <c r="AG30" i="36"/>
  <c r="AG30" i="33"/>
  <c r="V29" i="38"/>
  <c r="V29" i="39"/>
  <c r="T45" i="38"/>
  <c r="T45" i="39"/>
  <c r="AF30" i="36"/>
  <c r="AF30" i="33"/>
  <c r="AF38" i="33"/>
  <c r="AF38" i="36"/>
  <c r="S13" i="38"/>
  <c r="S13" i="39"/>
  <c r="X64" i="36"/>
  <c r="E34" i="39"/>
  <c r="E18" i="39"/>
  <c r="E26" i="36"/>
  <c r="E26" i="38"/>
  <c r="E34" i="33"/>
  <c r="E26" i="39"/>
  <c r="E34" i="36"/>
  <c r="E34" i="38"/>
  <c r="E42" i="33"/>
  <c r="E50" i="39"/>
  <c r="E42" i="36"/>
  <c r="B11" i="32"/>
  <c r="E42" i="38"/>
  <c r="E50" i="33"/>
  <c r="E18" i="33"/>
  <c r="E50" i="38"/>
  <c r="E18" i="38"/>
  <c r="E42" i="39"/>
  <c r="E50" i="36"/>
  <c r="E18" i="36"/>
  <c r="E26" i="33"/>
  <c r="Y63" i="33"/>
  <c r="K5" i="39"/>
  <c r="K5" i="33"/>
  <c r="K5" i="36"/>
  <c r="K5" i="38"/>
  <c r="V21" i="38"/>
  <c r="V21" i="39"/>
  <c r="S45" i="39"/>
  <c r="S45" i="38"/>
  <c r="AB63" i="33"/>
  <c r="U29" i="38"/>
  <c r="U29" i="39"/>
  <c r="AD63" i="36"/>
  <c r="U37" i="38"/>
  <c r="U37" i="39"/>
  <c r="U77" i="36"/>
  <c r="T63" i="36"/>
  <c r="P5" i="33"/>
  <c r="P5" i="36"/>
  <c r="P5" i="38"/>
  <c r="P5" i="39"/>
  <c r="L5" i="33"/>
  <c r="L5" i="36"/>
  <c r="L5" i="39"/>
  <c r="L5" i="38"/>
  <c r="P15" i="38"/>
  <c r="AD70" i="36"/>
  <c r="S63" i="36"/>
  <c r="T13" i="38"/>
  <c r="T13" i="39"/>
  <c r="AI22" i="36"/>
  <c r="AI22" i="33"/>
  <c r="S29" i="39"/>
  <c r="S29" i="38"/>
  <c r="AI46" i="33"/>
  <c r="AI46" i="36"/>
  <c r="AI30" i="36"/>
  <c r="AI30" i="33"/>
  <c r="S84" i="36"/>
  <c r="Y70" i="36"/>
  <c r="G5" i="33"/>
  <c r="G5" i="36"/>
  <c r="G5" i="38"/>
  <c r="G5" i="39"/>
  <c r="P15" i="39"/>
  <c r="AD84" i="36"/>
  <c r="AF46" i="33"/>
  <c r="AF46" i="36"/>
  <c r="AI38" i="33"/>
  <c r="AI38" i="36"/>
  <c r="Y77" i="36"/>
  <c r="M5" i="33"/>
  <c r="M5" i="36"/>
  <c r="M5" i="38"/>
  <c r="M5" i="39"/>
  <c r="N5" i="33"/>
  <c r="N5" i="36"/>
  <c r="N5" i="38"/>
  <c r="N5" i="39"/>
  <c r="L23" i="38"/>
  <c r="H23" i="38"/>
  <c r="AF22" i="33"/>
  <c r="AF22" i="36"/>
  <c r="S37" i="39"/>
  <c r="S37" i="38"/>
  <c r="S21" i="39"/>
  <c r="S21" i="38"/>
  <c r="Z84" i="36"/>
  <c r="AC56" i="33"/>
  <c r="V45" i="39"/>
  <c r="V45" i="38"/>
  <c r="AH22" i="33"/>
  <c r="AH22" i="36"/>
  <c r="U63" i="33"/>
  <c r="AA84" i="36"/>
  <c r="N24" i="38"/>
  <c r="J48" i="39"/>
  <c r="I16" i="38"/>
  <c r="F32" i="38"/>
  <c r="G5" i="28"/>
  <c r="G5" i="27"/>
  <c r="S43" i="16"/>
  <c r="R43" i="16"/>
  <c r="T43" i="16"/>
  <c r="Q42" i="16"/>
  <c r="K16" i="27"/>
  <c r="K57" i="27" s="1"/>
  <c r="C45" i="29" s="1"/>
  <c r="F57" i="27"/>
  <c r="K48" i="27"/>
  <c r="K85" i="27" s="1"/>
  <c r="C73" i="29" s="1"/>
  <c r="F85" i="27"/>
  <c r="K40" i="27"/>
  <c r="F78" i="27"/>
  <c r="K24" i="27"/>
  <c r="K64" i="27" s="1"/>
  <c r="C52" i="29" s="1"/>
  <c r="F64" i="27"/>
  <c r="K32" i="27"/>
  <c r="K71" i="27" s="1"/>
  <c r="C59" i="29" s="1"/>
  <c r="F71" i="27"/>
  <c r="L24" i="28"/>
  <c r="L64" i="28" s="1"/>
  <c r="D52" i="30" s="1"/>
  <c r="G64" i="28"/>
  <c r="L40" i="28"/>
  <c r="G78" i="28"/>
  <c r="L48" i="28"/>
  <c r="L85" i="28" s="1"/>
  <c r="D73" i="30" s="1"/>
  <c r="G85" i="28"/>
  <c r="L32" i="28"/>
  <c r="L71" i="28" s="1"/>
  <c r="D59" i="30" s="1"/>
  <c r="G71" i="28"/>
  <c r="L16" i="28"/>
  <c r="L57" i="28" s="1"/>
  <c r="D45" i="30" s="1"/>
  <c r="G57" i="28"/>
  <c r="L16" i="27"/>
  <c r="L57" i="27" s="1"/>
  <c r="D45" i="29" s="1"/>
  <c r="G57" i="27"/>
  <c r="L40" i="27"/>
  <c r="L78" i="27" s="1"/>
  <c r="D66" i="29" s="1"/>
  <c r="G78" i="27"/>
  <c r="L48" i="27"/>
  <c r="L85" i="27" s="1"/>
  <c r="D73" i="29" s="1"/>
  <c r="G85" i="27"/>
  <c r="L32" i="27"/>
  <c r="L71" i="27" s="1"/>
  <c r="D59" i="29" s="1"/>
  <c r="G71" i="27"/>
  <c r="L24" i="27"/>
  <c r="L64" i="27" s="1"/>
  <c r="D52" i="29" s="1"/>
  <c r="G64" i="27"/>
  <c r="N48" i="28"/>
  <c r="N85" i="28" s="1"/>
  <c r="F73" i="30" s="1"/>
  <c r="I85" i="28"/>
  <c r="N24" i="28"/>
  <c r="N64" i="28" s="1"/>
  <c r="F52" i="30" s="1"/>
  <c r="I64" i="28"/>
  <c r="N32" i="28"/>
  <c r="I71" i="28"/>
  <c r="N40" i="28"/>
  <c r="N78" i="28" s="1"/>
  <c r="F66" i="30" s="1"/>
  <c r="I78" i="28"/>
  <c r="N16" i="28"/>
  <c r="N57" i="28" s="1"/>
  <c r="F45" i="30" s="1"/>
  <c r="I57" i="28"/>
  <c r="M24" i="28"/>
  <c r="M64" i="28" s="1"/>
  <c r="E52" i="30" s="1"/>
  <c r="H64" i="28"/>
  <c r="M16" i="28"/>
  <c r="M57" i="28" s="1"/>
  <c r="E45" i="30" s="1"/>
  <c r="H57" i="28"/>
  <c r="M40" i="28"/>
  <c r="M78" i="28" s="1"/>
  <c r="E66" i="30" s="1"/>
  <c r="H78" i="28"/>
  <c r="M32" i="28"/>
  <c r="M71" i="28" s="1"/>
  <c r="E59" i="30" s="1"/>
  <c r="H71" i="28"/>
  <c r="M48" i="28"/>
  <c r="M85" i="28" s="1"/>
  <c r="E73" i="30" s="1"/>
  <c r="H85" i="28"/>
  <c r="N40" i="27"/>
  <c r="N78" i="27" s="1"/>
  <c r="F66" i="29" s="1"/>
  <c r="I78" i="27"/>
  <c r="N32" i="27"/>
  <c r="N71" i="27" s="1"/>
  <c r="F59" i="29" s="1"/>
  <c r="I71" i="27"/>
  <c r="N24" i="27"/>
  <c r="N64" i="27" s="1"/>
  <c r="F52" i="29" s="1"/>
  <c r="I64" i="27"/>
  <c r="N48" i="27"/>
  <c r="N85" i="27" s="1"/>
  <c r="F73" i="29" s="1"/>
  <c r="I85" i="27"/>
  <c r="N16" i="27"/>
  <c r="N57" i="27" s="1"/>
  <c r="F45" i="29" s="1"/>
  <c r="I57" i="27"/>
  <c r="M32" i="27"/>
  <c r="M71" i="27" s="1"/>
  <c r="E59" i="29" s="1"/>
  <c r="H71" i="27"/>
  <c r="M40" i="27"/>
  <c r="M78" i="27" s="1"/>
  <c r="E66" i="29" s="1"/>
  <c r="H78" i="27"/>
  <c r="M24" i="27"/>
  <c r="M64" i="27" s="1"/>
  <c r="E52" i="29" s="1"/>
  <c r="H64" i="27"/>
  <c r="M48" i="27"/>
  <c r="M85" i="27" s="1"/>
  <c r="E73" i="29" s="1"/>
  <c r="H85" i="27"/>
  <c r="M16" i="27"/>
  <c r="M57" i="27" s="1"/>
  <c r="E45" i="29" s="1"/>
  <c r="H57" i="27"/>
  <c r="K48" i="28"/>
  <c r="K85" i="28" s="1"/>
  <c r="C73" i="30" s="1"/>
  <c r="F85" i="28"/>
  <c r="K24" i="28"/>
  <c r="K64" i="28" s="1"/>
  <c r="C52" i="30" s="1"/>
  <c r="F64" i="28"/>
  <c r="K32" i="28"/>
  <c r="K71" i="28" s="1"/>
  <c r="C59" i="30" s="1"/>
  <c r="F71" i="28"/>
  <c r="K40" i="28"/>
  <c r="K78" i="28" s="1"/>
  <c r="C66" i="30" s="1"/>
  <c r="F78" i="28"/>
  <c r="K16" i="28"/>
  <c r="K57" i="28" s="1"/>
  <c r="C45" i="30" s="1"/>
  <c r="F57" i="28"/>
  <c r="E26" i="28"/>
  <c r="E34" i="27"/>
  <c r="E34" i="28"/>
  <c r="E42" i="27"/>
  <c r="E42" i="28"/>
  <c r="E50" i="27"/>
  <c r="E18" i="27"/>
  <c r="E50" i="28"/>
  <c r="E18" i="28"/>
  <c r="E26" i="27"/>
  <c r="E15" i="29"/>
  <c r="F29" i="30"/>
  <c r="C29" i="29"/>
  <c r="F15" i="29"/>
  <c r="D15" i="29"/>
  <c r="D29" i="30"/>
  <c r="E22" i="29"/>
  <c r="E22" i="30"/>
  <c r="F8" i="30"/>
  <c r="C29" i="30"/>
  <c r="D15" i="30"/>
  <c r="E15" i="30"/>
  <c r="F22" i="30"/>
  <c r="C22" i="29"/>
  <c r="F22" i="29"/>
  <c r="C8" i="30"/>
  <c r="D36" i="29"/>
  <c r="E29" i="29"/>
  <c r="F36" i="29"/>
  <c r="E8" i="30"/>
  <c r="F36" i="30"/>
  <c r="C8" i="29"/>
  <c r="C22" i="30"/>
  <c r="D29" i="29"/>
  <c r="D22" i="30"/>
  <c r="E36" i="29"/>
  <c r="F15" i="30"/>
  <c r="C15" i="29"/>
  <c r="F8" i="29"/>
  <c r="C36" i="30"/>
  <c r="D22" i="29"/>
  <c r="D36" i="30"/>
  <c r="E29" i="30"/>
  <c r="C36" i="29"/>
  <c r="D8" i="29"/>
  <c r="D8" i="30"/>
  <c r="E8" i="29"/>
  <c r="E36" i="30"/>
  <c r="F29" i="29"/>
  <c r="C15" i="30"/>
  <c r="W40" i="24"/>
  <c r="W78" i="24" s="1"/>
  <c r="W32" i="23"/>
  <c r="W71" i="23" s="1"/>
  <c r="AA48" i="24"/>
  <c r="AA85" i="24" s="1"/>
  <c r="U32" i="23"/>
  <c r="U71" i="23" s="1"/>
  <c r="AA48" i="23"/>
  <c r="AA85" i="23" s="1"/>
  <c r="V32" i="24"/>
  <c r="V71" i="24" s="1"/>
  <c r="Y40" i="24"/>
  <c r="AC24" i="23"/>
  <c r="AC64" i="23" s="1"/>
  <c r="T24" i="24"/>
  <c r="T64" i="24" s="1"/>
  <c r="AC24" i="24"/>
  <c r="AC64" i="24" s="1"/>
  <c r="Y16" i="23"/>
  <c r="Y57" i="23" s="1"/>
  <c r="AD40" i="24"/>
  <c r="AD78" i="24" s="1"/>
  <c r="X24" i="24"/>
  <c r="X64" i="24" s="1"/>
  <c r="Z48" i="23"/>
  <c r="Z85" i="23" s="1"/>
  <c r="X16" i="23"/>
  <c r="X57" i="23" s="1"/>
  <c r="V16" i="23"/>
  <c r="V57" i="23" s="1"/>
  <c r="W40" i="23"/>
  <c r="W78" i="23" s="1"/>
  <c r="AA40" i="24"/>
  <c r="AA78" i="24" s="1"/>
  <c r="U16" i="23"/>
  <c r="U57" i="23" s="1"/>
  <c r="AA32" i="23"/>
  <c r="AA71" i="23" s="1"/>
  <c r="U48" i="24"/>
  <c r="U85" i="24" s="1"/>
  <c r="Y48" i="24"/>
  <c r="Y85" i="24" s="1"/>
  <c r="AC40" i="23"/>
  <c r="T40" i="24"/>
  <c r="T78" i="24" s="1"/>
  <c r="AC48" i="24"/>
  <c r="AC85" i="24" s="1"/>
  <c r="T40" i="23"/>
  <c r="T78" i="23" s="1"/>
  <c r="AD24" i="24"/>
  <c r="AD64" i="24" s="1"/>
  <c r="X32" i="24"/>
  <c r="X71" i="24" s="1"/>
  <c r="Z40" i="23"/>
  <c r="Z78" i="23" s="1"/>
  <c r="X32" i="23"/>
  <c r="X71" i="23" s="1"/>
  <c r="V24" i="23"/>
  <c r="V64" i="23" s="1"/>
  <c r="W48" i="23"/>
  <c r="W85" i="23" s="1"/>
  <c r="AA32" i="24"/>
  <c r="AA71" i="24" s="1"/>
  <c r="S32" i="23"/>
  <c r="S71" i="23" s="1"/>
  <c r="AA24" i="23"/>
  <c r="AA64" i="23" s="1"/>
  <c r="U16" i="24"/>
  <c r="U57" i="24" s="1"/>
  <c r="Y16" i="24"/>
  <c r="Y57" i="24" s="1"/>
  <c r="AC48" i="23"/>
  <c r="AC85" i="23" s="1"/>
  <c r="AB48" i="23"/>
  <c r="AB85" i="23" s="1"/>
  <c r="AC40" i="24"/>
  <c r="AC78" i="24" s="1"/>
  <c r="T24" i="23"/>
  <c r="T64" i="23" s="1"/>
  <c r="AD32" i="24"/>
  <c r="AD71" i="24" s="1"/>
  <c r="X16" i="24"/>
  <c r="X57" i="24" s="1"/>
  <c r="AD40" i="23"/>
  <c r="AD78" i="23" s="1"/>
  <c r="X24" i="23"/>
  <c r="X64" i="23" s="1"/>
  <c r="V48" i="23"/>
  <c r="V85" i="23" s="1"/>
  <c r="S40" i="24"/>
  <c r="S78" i="24" s="1"/>
  <c r="AA24" i="24"/>
  <c r="AA64" i="24" s="1"/>
  <c r="S16" i="23"/>
  <c r="S57" i="23" s="1"/>
  <c r="AA40" i="23"/>
  <c r="AA78" i="23" s="1"/>
  <c r="U24" i="24"/>
  <c r="U64" i="24" s="1"/>
  <c r="AB40" i="24"/>
  <c r="AB78" i="24" s="1"/>
  <c r="AC32" i="23"/>
  <c r="AC71" i="23" s="1"/>
  <c r="AB16" i="23"/>
  <c r="AB57" i="23" s="1"/>
  <c r="AC32" i="24"/>
  <c r="AC71" i="24" s="1"/>
  <c r="T32" i="23"/>
  <c r="T71" i="23" s="1"/>
  <c r="Z32" i="24"/>
  <c r="Z71" i="24" s="1"/>
  <c r="X48" i="24"/>
  <c r="X85" i="24" s="1"/>
  <c r="AD24" i="23"/>
  <c r="AD64" i="23" s="1"/>
  <c r="X40" i="23"/>
  <c r="X78" i="23" s="1"/>
  <c r="W24" i="24"/>
  <c r="W64" i="24" s="1"/>
  <c r="V40" i="23"/>
  <c r="V78" i="23" s="1"/>
  <c r="S48" i="24"/>
  <c r="AA16" i="24"/>
  <c r="AA57" i="24" s="1"/>
  <c r="S40" i="23"/>
  <c r="S78" i="23" s="1"/>
  <c r="V40" i="24"/>
  <c r="V78" i="24" s="1"/>
  <c r="U40" i="24"/>
  <c r="U78" i="24" s="1"/>
  <c r="AB24" i="24"/>
  <c r="AB64" i="24" s="1"/>
  <c r="AC16" i="23"/>
  <c r="AC57" i="23" s="1"/>
  <c r="AB32" i="23"/>
  <c r="AB71" i="23" s="1"/>
  <c r="Y24" i="23"/>
  <c r="T48" i="23"/>
  <c r="T85" i="23" s="1"/>
  <c r="Z48" i="24"/>
  <c r="Z85" i="24" s="1"/>
  <c r="X40" i="24"/>
  <c r="X78" i="24" s="1"/>
  <c r="AD48" i="23"/>
  <c r="AD85" i="23" s="1"/>
  <c r="W32" i="24"/>
  <c r="W71" i="24" s="1"/>
  <c r="V32" i="23"/>
  <c r="V71" i="23" s="1"/>
  <c r="S32" i="24"/>
  <c r="S71" i="24" s="1"/>
  <c r="U24" i="23"/>
  <c r="U64" i="23" s="1"/>
  <c r="S48" i="23"/>
  <c r="S85" i="23" s="1"/>
  <c r="V16" i="24"/>
  <c r="V57" i="24" s="1"/>
  <c r="U32" i="24"/>
  <c r="U71" i="24" s="1"/>
  <c r="AB32" i="24"/>
  <c r="AB71" i="24" s="1"/>
  <c r="T32" i="24"/>
  <c r="T71" i="24" s="1"/>
  <c r="AB24" i="23"/>
  <c r="AB64" i="23" s="1"/>
  <c r="Y32" i="23"/>
  <c r="Y71" i="23" s="1"/>
  <c r="T16" i="23"/>
  <c r="Z16" i="24"/>
  <c r="Z57" i="24" s="1"/>
  <c r="Z16" i="23"/>
  <c r="Z57" i="23" s="1"/>
  <c r="AD16" i="23"/>
  <c r="AD57" i="23" s="1"/>
  <c r="W16" i="24"/>
  <c r="W57" i="24" s="1"/>
  <c r="W16" i="23"/>
  <c r="W57" i="23" s="1"/>
  <c r="S24" i="24"/>
  <c r="S64" i="24" s="1"/>
  <c r="U48" i="23"/>
  <c r="U85" i="23" s="1"/>
  <c r="S24" i="23"/>
  <c r="V24" i="24"/>
  <c r="V64" i="24" s="1"/>
  <c r="Y24" i="24"/>
  <c r="Y64" i="24" s="1"/>
  <c r="AB48" i="24"/>
  <c r="AB85" i="24" s="1"/>
  <c r="T48" i="24"/>
  <c r="T85" i="24" s="1"/>
  <c r="AB40" i="23"/>
  <c r="AB78" i="23" s="1"/>
  <c r="Y40" i="23"/>
  <c r="Y78" i="23" s="1"/>
  <c r="AD16" i="24"/>
  <c r="AD57" i="24" s="1"/>
  <c r="Z24" i="24"/>
  <c r="Z24" i="23"/>
  <c r="Z64" i="23" s="1"/>
  <c r="AD32" i="23"/>
  <c r="AD71" i="23" s="1"/>
  <c r="W48" i="24"/>
  <c r="W85" i="24" s="1"/>
  <c r="W24" i="23"/>
  <c r="W64" i="23" s="1"/>
  <c r="S16" i="24"/>
  <c r="S57" i="24" s="1"/>
  <c r="U40" i="23"/>
  <c r="U78" i="23" s="1"/>
  <c r="AA16" i="23"/>
  <c r="AA57" i="23" s="1"/>
  <c r="V48" i="24"/>
  <c r="V85" i="24" s="1"/>
  <c r="Y32" i="24"/>
  <c r="AB16" i="24"/>
  <c r="AB57" i="24" s="1"/>
  <c r="T16" i="24"/>
  <c r="T57" i="24" s="1"/>
  <c r="AC16" i="24"/>
  <c r="AC57" i="24" s="1"/>
  <c r="Y48" i="23"/>
  <c r="Y85" i="23" s="1"/>
  <c r="AD48" i="24"/>
  <c r="AD85" i="24" s="1"/>
  <c r="Z40" i="24"/>
  <c r="Z78" i="24" s="1"/>
  <c r="Z32" i="23"/>
  <c r="Z71" i="23" s="1"/>
  <c r="X48" i="23"/>
  <c r="X85" i="23" s="1"/>
  <c r="AD56" i="23"/>
  <c r="E26" i="24"/>
  <c r="E26" i="23"/>
  <c r="E34" i="23"/>
  <c r="E50" i="24"/>
  <c r="E34" i="24"/>
  <c r="E18" i="24"/>
  <c r="E18" i="23"/>
  <c r="E42" i="24"/>
  <c r="E50" i="23"/>
  <c r="E42" i="23"/>
  <c r="J64" i="24"/>
  <c r="J71" i="24"/>
  <c r="J57" i="24"/>
  <c r="J85" i="24"/>
  <c r="J78" i="24"/>
  <c r="I57" i="23"/>
  <c r="I64" i="23"/>
  <c r="I85" i="23"/>
  <c r="I78" i="23"/>
  <c r="I71" i="23"/>
  <c r="J57" i="23"/>
  <c r="J64" i="23"/>
  <c r="J71" i="23"/>
  <c r="J78" i="23"/>
  <c r="J85" i="23"/>
  <c r="F78" i="24"/>
  <c r="F85" i="24"/>
  <c r="F71" i="24"/>
  <c r="F64" i="24"/>
  <c r="F57" i="24"/>
  <c r="N85" i="24"/>
  <c r="N78" i="24"/>
  <c r="N71" i="24"/>
  <c r="N64" i="24"/>
  <c r="N57" i="24"/>
  <c r="H64" i="23"/>
  <c r="H85" i="23"/>
  <c r="H78" i="23"/>
  <c r="H71" i="23"/>
  <c r="H57" i="23"/>
  <c r="F71" i="23"/>
  <c r="F57" i="23"/>
  <c r="F78" i="23"/>
  <c r="F85" i="23"/>
  <c r="F64" i="23"/>
  <c r="N57" i="23"/>
  <c r="N85" i="23"/>
  <c r="N71" i="23"/>
  <c r="N64" i="23"/>
  <c r="N78" i="23"/>
  <c r="I78" i="24"/>
  <c r="I57" i="24"/>
  <c r="I64" i="24"/>
  <c r="I85" i="24"/>
  <c r="I71" i="24"/>
  <c r="H85" i="24"/>
  <c r="H57" i="24"/>
  <c r="H64" i="24"/>
  <c r="H78" i="24"/>
  <c r="H71" i="24"/>
  <c r="L64" i="24"/>
  <c r="L71" i="24"/>
  <c r="L78" i="24"/>
  <c r="L85" i="24"/>
  <c r="L57" i="24"/>
  <c r="O78" i="24"/>
  <c r="O64" i="24"/>
  <c r="O71" i="24"/>
  <c r="O85" i="24"/>
  <c r="O57" i="24"/>
  <c r="P64" i="23"/>
  <c r="P78" i="23"/>
  <c r="P85" i="23"/>
  <c r="P71" i="23"/>
  <c r="P57" i="23"/>
  <c r="G71" i="24"/>
  <c r="G85" i="24"/>
  <c r="G57" i="24"/>
  <c r="G64" i="24"/>
  <c r="G78" i="24"/>
  <c r="O85" i="23"/>
  <c r="O57" i="23"/>
  <c r="O71" i="23"/>
  <c r="O64" i="23"/>
  <c r="O78" i="23"/>
  <c r="P57" i="24"/>
  <c r="P64" i="24"/>
  <c r="P85" i="24"/>
  <c r="P78" i="24"/>
  <c r="P71" i="24"/>
  <c r="L64" i="23"/>
  <c r="L71" i="23"/>
  <c r="L78" i="23"/>
  <c r="L85" i="23"/>
  <c r="L57" i="23"/>
  <c r="G78" i="23"/>
  <c r="G64" i="23"/>
  <c r="G71" i="23"/>
  <c r="G85" i="23"/>
  <c r="G57" i="23"/>
  <c r="Q57" i="24"/>
  <c r="Q85" i="24"/>
  <c r="Q78" i="24"/>
  <c r="Q64" i="24"/>
  <c r="Q71" i="24"/>
  <c r="M71" i="24"/>
  <c r="M85" i="24"/>
  <c r="M57" i="24"/>
  <c r="M64" i="24"/>
  <c r="M78" i="24"/>
  <c r="K64" i="24"/>
  <c r="K71" i="24"/>
  <c r="K57" i="24"/>
  <c r="K85" i="24"/>
  <c r="K78" i="24"/>
  <c r="M57" i="23"/>
  <c r="M64" i="23"/>
  <c r="M71" i="23"/>
  <c r="M85" i="23"/>
  <c r="M78" i="23"/>
  <c r="Q78" i="23"/>
  <c r="Q64" i="23"/>
  <c r="Q85" i="23"/>
  <c r="Q57" i="23"/>
  <c r="Q71" i="23"/>
  <c r="K85" i="23"/>
  <c r="K57" i="23"/>
  <c r="K71" i="23"/>
  <c r="K64" i="23"/>
  <c r="K78" i="23"/>
  <c r="O16" i="16"/>
  <c r="O19" i="16"/>
  <c r="O26" i="16"/>
  <c r="O20" i="16"/>
  <c r="O18" i="16"/>
  <c r="O22" i="16"/>
  <c r="O25" i="16"/>
  <c r="O24" i="16"/>
  <c r="O21" i="16"/>
  <c r="O17" i="16"/>
  <c r="O23" i="16"/>
  <c r="O27" i="16"/>
  <c r="Q5" i="24"/>
  <c r="Q5" i="23"/>
  <c r="M5" i="23"/>
  <c r="M5" i="24"/>
  <c r="P5" i="23"/>
  <c r="P5" i="24"/>
  <c r="I5" i="24"/>
  <c r="I5" i="23"/>
  <c r="H5" i="23"/>
  <c r="H5" i="24"/>
  <c r="J5" i="23"/>
  <c r="J5" i="24"/>
  <c r="N5" i="23"/>
  <c r="N5" i="24"/>
  <c r="O5" i="23"/>
  <c r="O5" i="24"/>
  <c r="K5" i="23"/>
  <c r="K5" i="24"/>
  <c r="L5" i="24"/>
  <c r="L5" i="23"/>
  <c r="F5" i="23"/>
  <c r="F5" i="24"/>
  <c r="G5" i="23"/>
  <c r="G5" i="24"/>
  <c r="F32" i="39" l="1"/>
  <c r="P32" i="38"/>
  <c r="O32" i="38"/>
  <c r="P32" i="39"/>
  <c r="O32" i="39"/>
  <c r="H48" i="38"/>
  <c r="H48" i="39"/>
  <c r="G24" i="38"/>
  <c r="G24" i="39"/>
  <c r="J48" i="38"/>
  <c r="M48" i="39"/>
  <c r="F48" i="39"/>
  <c r="H32" i="39"/>
  <c r="Q48" i="39"/>
  <c r="F16" i="39"/>
  <c r="K16" i="38"/>
  <c r="I48" i="39"/>
  <c r="V85" i="33"/>
  <c r="N48" i="38"/>
  <c r="M40" i="38"/>
  <c r="Z78" i="33"/>
  <c r="M16" i="38"/>
  <c r="M16" i="39"/>
  <c r="AA78" i="33"/>
  <c r="Q24" i="39"/>
  <c r="I16" i="39"/>
  <c r="P40" i="39"/>
  <c r="Q32" i="38"/>
  <c r="AA71" i="33"/>
  <c r="N16" i="38"/>
  <c r="Y57" i="33"/>
  <c r="K16" i="39"/>
  <c r="N32" i="38"/>
  <c r="N24" i="39"/>
  <c r="Y71" i="33"/>
  <c r="Q32" i="39"/>
  <c r="F48" i="38"/>
  <c r="Q24" i="38"/>
  <c r="N16" i="39"/>
  <c r="W71" i="33"/>
  <c r="L32" i="39"/>
  <c r="L16" i="38"/>
  <c r="O40" i="38"/>
  <c r="O24" i="38"/>
  <c r="J32" i="38"/>
  <c r="N40" i="38"/>
  <c r="K40" i="39"/>
  <c r="O40" i="39"/>
  <c r="K40" i="38"/>
  <c r="O24" i="39"/>
  <c r="P24" i="39"/>
  <c r="M48" i="38"/>
  <c r="S57" i="33"/>
  <c r="P24" i="38"/>
  <c r="H16" i="38"/>
  <c r="Y78" i="33"/>
  <c r="H16" i="39"/>
  <c r="T71" i="33"/>
  <c r="F40" i="38"/>
  <c r="F40" i="39"/>
  <c r="G32" i="38"/>
  <c r="L40" i="38"/>
  <c r="Q48" i="38"/>
  <c r="N48" i="39"/>
  <c r="F24" i="39"/>
  <c r="H40" i="39"/>
  <c r="I40" i="39"/>
  <c r="Q40" i="38"/>
  <c r="L48" i="38"/>
  <c r="P16" i="38"/>
  <c r="Y64" i="33"/>
  <c r="M24" i="38"/>
  <c r="Q40" i="39"/>
  <c r="L48" i="39"/>
  <c r="P16" i="39"/>
  <c r="M24" i="39"/>
  <c r="G48" i="38"/>
  <c r="L24" i="38"/>
  <c r="O48" i="38"/>
  <c r="J40" i="39"/>
  <c r="G48" i="39"/>
  <c r="O48" i="39"/>
  <c r="J40" i="38"/>
  <c r="F24" i="38"/>
  <c r="H40" i="38"/>
  <c r="I40" i="38"/>
  <c r="K32" i="38"/>
  <c r="O16" i="38"/>
  <c r="J24" i="38"/>
  <c r="O16" i="39"/>
  <c r="AC78" i="33"/>
  <c r="J24" i="39"/>
  <c r="G40" i="38"/>
  <c r="V64" i="33"/>
  <c r="T78" i="33"/>
  <c r="K32" i="39"/>
  <c r="I24" i="38"/>
  <c r="H24" i="38"/>
  <c r="Z71" i="33"/>
  <c r="K24" i="38"/>
  <c r="H24" i="39"/>
  <c r="X64" i="33"/>
  <c r="AJ8" i="32"/>
  <c r="AI8" i="32"/>
  <c r="J16" i="39"/>
  <c r="J16" i="38"/>
  <c r="G16" i="38"/>
  <c r="V71" i="33"/>
  <c r="G16" i="39"/>
  <c r="U71" i="33"/>
  <c r="AC85" i="33"/>
  <c r="I32" i="39"/>
  <c r="P48" i="38"/>
  <c r="AD57" i="33"/>
  <c r="K48" i="38"/>
  <c r="Q16" i="38"/>
  <c r="M32" i="38"/>
  <c r="K48" i="39"/>
  <c r="M58" i="36"/>
  <c r="M65" i="36"/>
  <c r="M86" i="36"/>
  <c r="M72" i="36"/>
  <c r="M79" i="36"/>
  <c r="AD25" i="33"/>
  <c r="AD65" i="33" s="1"/>
  <c r="AD25" i="36"/>
  <c r="AD65" i="36" s="1"/>
  <c r="Q65" i="33"/>
  <c r="AD17" i="36"/>
  <c r="AD58" i="36" s="1"/>
  <c r="AD17" i="33"/>
  <c r="Q17" i="38" s="1"/>
  <c r="Q58" i="33"/>
  <c r="AD49" i="36"/>
  <c r="AD86" i="36" s="1"/>
  <c r="AD49" i="33"/>
  <c r="Q49" i="38" s="1"/>
  <c r="Q86" i="33"/>
  <c r="AD41" i="36"/>
  <c r="AD79" i="36" s="1"/>
  <c r="AD41" i="33"/>
  <c r="Q79" i="33"/>
  <c r="AD33" i="36"/>
  <c r="AD72" i="36" s="1"/>
  <c r="AD33" i="33"/>
  <c r="AD72" i="33" s="1"/>
  <c r="Q72" i="33"/>
  <c r="S25" i="36"/>
  <c r="S65" i="36" s="1"/>
  <c r="S25" i="33"/>
  <c r="S65" i="33" s="1"/>
  <c r="F65" i="33"/>
  <c r="S49" i="36"/>
  <c r="S49" i="33"/>
  <c r="S86" i="33" s="1"/>
  <c r="F86" i="33"/>
  <c r="S17" i="36"/>
  <c r="S58" i="36" s="1"/>
  <c r="S17" i="33"/>
  <c r="S58" i="33" s="1"/>
  <c r="F58" i="33"/>
  <c r="S33" i="36"/>
  <c r="S72" i="36" s="1"/>
  <c r="S33" i="33"/>
  <c r="S72" i="33" s="1"/>
  <c r="F72" i="33"/>
  <c r="S41" i="36"/>
  <c r="S79" i="36" s="1"/>
  <c r="S41" i="33"/>
  <c r="S79" i="33" s="1"/>
  <c r="F79" i="33"/>
  <c r="Z25" i="36"/>
  <c r="Z65" i="36" s="1"/>
  <c r="Z25" i="33"/>
  <c r="Z65" i="33" s="1"/>
  <c r="M65" i="33"/>
  <c r="Z49" i="36"/>
  <c r="Z86" i="36" s="1"/>
  <c r="Z49" i="33"/>
  <c r="Z86" i="33" s="1"/>
  <c r="M86" i="33"/>
  <c r="Z17" i="36"/>
  <c r="Z58" i="36" s="1"/>
  <c r="Z17" i="33"/>
  <c r="Z58" i="33" s="1"/>
  <c r="M58" i="33"/>
  <c r="Z33" i="36"/>
  <c r="Z72" i="36" s="1"/>
  <c r="Z33" i="33"/>
  <c r="M33" i="39" s="1"/>
  <c r="M72" i="33"/>
  <c r="Z41" i="36"/>
  <c r="Z79" i="36" s="1"/>
  <c r="Z41" i="33"/>
  <c r="Z79" i="33" s="1"/>
  <c r="M79" i="33"/>
  <c r="N65" i="36"/>
  <c r="N72" i="36"/>
  <c r="N79" i="36"/>
  <c r="N58" i="36"/>
  <c r="N86" i="36"/>
  <c r="O58" i="36"/>
  <c r="O86" i="36"/>
  <c r="O79" i="36"/>
  <c r="O72" i="36"/>
  <c r="O65" i="36"/>
  <c r="J58" i="36"/>
  <c r="J72" i="36"/>
  <c r="J86" i="36"/>
  <c r="J65" i="36"/>
  <c r="J79" i="36"/>
  <c r="H72" i="36"/>
  <c r="H86" i="36"/>
  <c r="H79" i="36"/>
  <c r="H58" i="36"/>
  <c r="H65" i="36"/>
  <c r="I58" i="36"/>
  <c r="I72" i="36"/>
  <c r="I65" i="36"/>
  <c r="I79" i="36"/>
  <c r="I86" i="36"/>
  <c r="AA17" i="36"/>
  <c r="AA58" i="36" s="1"/>
  <c r="AA17" i="33"/>
  <c r="AA58" i="33" s="1"/>
  <c r="N58" i="33"/>
  <c r="AA33" i="36"/>
  <c r="AA72" i="36" s="1"/>
  <c r="AA33" i="33"/>
  <c r="N33" i="39" s="1"/>
  <c r="N72" i="33"/>
  <c r="AA49" i="36"/>
  <c r="AA86" i="36" s="1"/>
  <c r="AA49" i="33"/>
  <c r="AA86" i="33" s="1"/>
  <c r="N86" i="33"/>
  <c r="AA25" i="36"/>
  <c r="AA65" i="36" s="1"/>
  <c r="AA25" i="33"/>
  <c r="N25" i="39" s="1"/>
  <c r="N65" i="33"/>
  <c r="AA41" i="36"/>
  <c r="AA79" i="36" s="1"/>
  <c r="AA41" i="33"/>
  <c r="AA79" i="33" s="1"/>
  <c r="N79" i="33"/>
  <c r="K58" i="36"/>
  <c r="K65" i="36"/>
  <c r="K79" i="36"/>
  <c r="K72" i="36"/>
  <c r="K86" i="36"/>
  <c r="AB33" i="36"/>
  <c r="AB72" i="36" s="1"/>
  <c r="AB33" i="33"/>
  <c r="AB72" i="33" s="1"/>
  <c r="O72" i="33"/>
  <c r="AB49" i="36"/>
  <c r="AB86" i="36" s="1"/>
  <c r="AB49" i="33"/>
  <c r="AB86" i="33" s="1"/>
  <c r="O86" i="33"/>
  <c r="AB17" i="33"/>
  <c r="O17" i="38" s="1"/>
  <c r="AB17" i="36"/>
  <c r="AB58" i="36" s="1"/>
  <c r="O58" i="33"/>
  <c r="AB25" i="33"/>
  <c r="AB65" i="33" s="1"/>
  <c r="AB25" i="36"/>
  <c r="AB65" i="36" s="1"/>
  <c r="O65" i="33"/>
  <c r="AB41" i="33"/>
  <c r="O41" i="38" s="1"/>
  <c r="AB41" i="36"/>
  <c r="AB79" i="36" s="1"/>
  <c r="O79" i="33"/>
  <c r="W33" i="36"/>
  <c r="W72" i="36" s="1"/>
  <c r="W33" i="33"/>
  <c r="W72" i="33" s="1"/>
  <c r="J72" i="33"/>
  <c r="W41" i="36"/>
  <c r="W79" i="36" s="1"/>
  <c r="W41" i="33"/>
  <c r="J41" i="39" s="1"/>
  <c r="J79" i="33"/>
  <c r="W49" i="33"/>
  <c r="W86" i="33" s="1"/>
  <c r="W49" i="36"/>
  <c r="J86" i="33"/>
  <c r="W17" i="33"/>
  <c r="J17" i="39" s="1"/>
  <c r="W17" i="36"/>
  <c r="W58" i="36" s="1"/>
  <c r="J58" i="33"/>
  <c r="W25" i="33"/>
  <c r="J25" i="39" s="1"/>
  <c r="W25" i="36"/>
  <c r="W65" i="36" s="1"/>
  <c r="J65" i="33"/>
  <c r="U49" i="36"/>
  <c r="U86" i="36" s="1"/>
  <c r="U49" i="33"/>
  <c r="U86" i="33" s="1"/>
  <c r="H86" i="33"/>
  <c r="U17" i="33"/>
  <c r="H17" i="38" s="1"/>
  <c r="U17" i="36"/>
  <c r="U58" i="36" s="1"/>
  <c r="H58" i="33"/>
  <c r="U25" i="36"/>
  <c r="U65" i="36" s="1"/>
  <c r="U25" i="33"/>
  <c r="H25" i="39" s="1"/>
  <c r="H65" i="33"/>
  <c r="U41" i="36"/>
  <c r="U79" i="36" s="1"/>
  <c r="U41" i="33"/>
  <c r="U79" i="33" s="1"/>
  <c r="H79" i="33"/>
  <c r="U33" i="36"/>
  <c r="U72" i="36" s="1"/>
  <c r="U33" i="33"/>
  <c r="H33" i="39" s="1"/>
  <c r="H72" i="33"/>
  <c r="Q79" i="36"/>
  <c r="Q65" i="36"/>
  <c r="Q58" i="36"/>
  <c r="Q86" i="36"/>
  <c r="Q72" i="36"/>
  <c r="P72" i="36"/>
  <c r="P86" i="36"/>
  <c r="P79" i="36"/>
  <c r="P58" i="36"/>
  <c r="P65" i="36"/>
  <c r="X17" i="36"/>
  <c r="X58" i="36" s="1"/>
  <c r="X17" i="33"/>
  <c r="K17" i="39" s="1"/>
  <c r="K58" i="33"/>
  <c r="X25" i="36"/>
  <c r="X65" i="36" s="1"/>
  <c r="X25" i="33"/>
  <c r="X65" i="33" s="1"/>
  <c r="K65" i="33"/>
  <c r="X41" i="36"/>
  <c r="X79" i="36" s="1"/>
  <c r="X41" i="33"/>
  <c r="K41" i="39" s="1"/>
  <c r="K79" i="33"/>
  <c r="X49" i="36"/>
  <c r="X86" i="36" s="1"/>
  <c r="X49" i="33"/>
  <c r="X86" i="33" s="1"/>
  <c r="K86" i="33"/>
  <c r="X33" i="36"/>
  <c r="X72" i="36" s="1"/>
  <c r="X33" i="33"/>
  <c r="X72" i="33" s="1"/>
  <c r="K72" i="33"/>
  <c r="G86" i="36"/>
  <c r="G65" i="36"/>
  <c r="G72" i="36"/>
  <c r="G58" i="36"/>
  <c r="G79" i="36"/>
  <c r="L58" i="36"/>
  <c r="L86" i="36"/>
  <c r="L72" i="36"/>
  <c r="L65" i="36"/>
  <c r="L79" i="36"/>
  <c r="AC25" i="36"/>
  <c r="AC25" i="33"/>
  <c r="AC65" i="33" s="1"/>
  <c r="P65" i="33"/>
  <c r="AC17" i="33"/>
  <c r="P17" i="39" s="1"/>
  <c r="AC17" i="36"/>
  <c r="AC58" i="36" s="1"/>
  <c r="P58" i="33"/>
  <c r="AC49" i="36"/>
  <c r="AC86" i="36" s="1"/>
  <c r="AC49" i="33"/>
  <c r="P49" i="39" s="1"/>
  <c r="P86" i="33"/>
  <c r="AC33" i="36"/>
  <c r="AC72" i="36" s="1"/>
  <c r="AC33" i="33"/>
  <c r="P33" i="39" s="1"/>
  <c r="P72" i="33"/>
  <c r="AC41" i="36"/>
  <c r="AC41" i="33"/>
  <c r="P41" i="38" s="1"/>
  <c r="P79" i="33"/>
  <c r="T49" i="33"/>
  <c r="T86" i="33" s="1"/>
  <c r="T49" i="36"/>
  <c r="T86" i="36" s="1"/>
  <c r="G86" i="33"/>
  <c r="T25" i="33"/>
  <c r="G25" i="39" s="1"/>
  <c r="T25" i="36"/>
  <c r="T65" i="36" s="1"/>
  <c r="G65" i="33"/>
  <c r="T17" i="36"/>
  <c r="T58" i="36" s="1"/>
  <c r="T17" i="33"/>
  <c r="G17" i="39" s="1"/>
  <c r="G58" i="33"/>
  <c r="T33" i="33"/>
  <c r="G33" i="39" s="1"/>
  <c r="T33" i="36"/>
  <c r="T72" i="36" s="1"/>
  <c r="G72" i="33"/>
  <c r="T41" i="36"/>
  <c r="T79" i="36" s="1"/>
  <c r="T41" i="33"/>
  <c r="G41" i="38" s="1"/>
  <c r="G79" i="33"/>
  <c r="Y17" i="33"/>
  <c r="L17" i="39" s="1"/>
  <c r="Y17" i="36"/>
  <c r="Y58" i="36" s="1"/>
  <c r="L58" i="33"/>
  <c r="Y41" i="36"/>
  <c r="Y79" i="36" s="1"/>
  <c r="Y41" i="33"/>
  <c r="Y79" i="33" s="1"/>
  <c r="L79" i="33"/>
  <c r="Y49" i="36"/>
  <c r="Y86" i="36" s="1"/>
  <c r="Y49" i="33"/>
  <c r="Y86" i="33" s="1"/>
  <c r="L86" i="33"/>
  <c r="Y33" i="36"/>
  <c r="Y72" i="36" s="1"/>
  <c r="Y33" i="33"/>
  <c r="Y72" i="33" s="1"/>
  <c r="L72" i="33"/>
  <c r="Y25" i="36"/>
  <c r="Y65" i="36" s="1"/>
  <c r="Y25" i="33"/>
  <c r="L25" i="39" s="1"/>
  <c r="L65" i="33"/>
  <c r="F65" i="36"/>
  <c r="F58" i="36"/>
  <c r="F72" i="36"/>
  <c r="F86" i="36"/>
  <c r="F79" i="36"/>
  <c r="V17" i="36"/>
  <c r="V58" i="36" s="1"/>
  <c r="V17" i="33"/>
  <c r="I17" i="39" s="1"/>
  <c r="I58" i="33"/>
  <c r="V25" i="33"/>
  <c r="V65" i="33" s="1"/>
  <c r="V25" i="36"/>
  <c r="V65" i="36" s="1"/>
  <c r="I65" i="33"/>
  <c r="V49" i="36"/>
  <c r="V86" i="36" s="1"/>
  <c r="V49" i="33"/>
  <c r="I49" i="38" s="1"/>
  <c r="I86" i="33"/>
  <c r="V33" i="36"/>
  <c r="V72" i="36" s="1"/>
  <c r="V33" i="33"/>
  <c r="V72" i="33" s="1"/>
  <c r="I72" i="33"/>
  <c r="V41" i="36"/>
  <c r="V79" i="36" s="1"/>
  <c r="V41" i="33"/>
  <c r="V79" i="33" s="1"/>
  <c r="I79" i="33"/>
  <c r="K6" i="33"/>
  <c r="K6" i="36"/>
  <c r="K6" i="38"/>
  <c r="K6" i="39"/>
  <c r="F6" i="38"/>
  <c r="F6" i="39"/>
  <c r="F6" i="33"/>
  <c r="F6" i="36"/>
  <c r="AI23" i="33"/>
  <c r="AI23" i="36"/>
  <c r="S46" i="38"/>
  <c r="S46" i="39"/>
  <c r="AI31" i="33"/>
  <c r="AI31" i="36"/>
  <c r="AH15" i="36"/>
  <c r="AH15" i="33"/>
  <c r="T22" i="38"/>
  <c r="T22" i="39"/>
  <c r="AH39" i="33"/>
  <c r="AH39" i="36"/>
  <c r="AD79" i="33"/>
  <c r="M6" i="36"/>
  <c r="M6" i="38"/>
  <c r="M6" i="39"/>
  <c r="M6" i="33"/>
  <c r="N6" i="38"/>
  <c r="N6" i="39"/>
  <c r="N6" i="33"/>
  <c r="N6" i="36"/>
  <c r="AG23" i="36"/>
  <c r="AG23" i="33"/>
  <c r="AG47" i="36"/>
  <c r="AG47" i="33"/>
  <c r="AF47" i="36"/>
  <c r="AF47" i="33"/>
  <c r="AG39" i="33"/>
  <c r="AG39" i="36"/>
  <c r="S38" i="38"/>
  <c r="S38" i="39"/>
  <c r="T14" i="39"/>
  <c r="T14" i="38"/>
  <c r="U65" i="33"/>
  <c r="O6" i="39"/>
  <c r="O6" i="33"/>
  <c r="O6" i="36"/>
  <c r="O6" i="38"/>
  <c r="V46" i="39"/>
  <c r="V46" i="38"/>
  <c r="AH47" i="36"/>
  <c r="AH47" i="33"/>
  <c r="T30" i="38"/>
  <c r="T30" i="39"/>
  <c r="U46" i="38"/>
  <c r="U46" i="39"/>
  <c r="AG31" i="33"/>
  <c r="AG31" i="36"/>
  <c r="AF39" i="33"/>
  <c r="AF39" i="36"/>
  <c r="AA57" i="36"/>
  <c r="S86" i="36"/>
  <c r="L6" i="33"/>
  <c r="L6" i="36"/>
  <c r="L6" i="38"/>
  <c r="L6" i="39"/>
  <c r="U22" i="39"/>
  <c r="U22" i="38"/>
  <c r="AI15" i="36"/>
  <c r="AI15" i="33"/>
  <c r="AF31" i="36"/>
  <c r="AF31" i="33"/>
  <c r="S30" i="38"/>
  <c r="S30" i="39"/>
  <c r="AI47" i="36"/>
  <c r="AI47" i="33"/>
  <c r="AA65" i="33"/>
  <c r="AB71" i="36"/>
  <c r="H6" i="33"/>
  <c r="H6" i="36"/>
  <c r="H6" i="38"/>
  <c r="H6" i="39"/>
  <c r="AH23" i="36"/>
  <c r="AH23" i="33"/>
  <c r="AI39" i="33"/>
  <c r="AI39" i="36"/>
  <c r="U14" i="39"/>
  <c r="U14" i="38"/>
  <c r="Q6" i="33"/>
  <c r="Q6" i="36"/>
  <c r="Q6" i="38"/>
  <c r="Q6" i="39"/>
  <c r="J6" i="33"/>
  <c r="J6" i="36"/>
  <c r="J6" i="38"/>
  <c r="J6" i="39"/>
  <c r="S22" i="39"/>
  <c r="S22" i="38"/>
  <c r="AF23" i="36"/>
  <c r="AF23" i="33"/>
  <c r="V22" i="38"/>
  <c r="V22" i="39"/>
  <c r="V14" i="39"/>
  <c r="V14" i="38"/>
  <c r="P6" i="33"/>
  <c r="P6" i="36"/>
  <c r="P6" i="39"/>
  <c r="P6" i="38"/>
  <c r="V38" i="39"/>
  <c r="V38" i="38"/>
  <c r="AG15" i="36"/>
  <c r="AG15" i="33"/>
  <c r="S14" i="39"/>
  <c r="S14" i="38"/>
  <c r="T38" i="39"/>
  <c r="T38" i="38"/>
  <c r="U38" i="38"/>
  <c r="U38" i="39"/>
  <c r="T46" i="39"/>
  <c r="T46" i="38"/>
  <c r="AC65" i="36"/>
  <c r="G6" i="39"/>
  <c r="G6" i="33"/>
  <c r="G6" i="36"/>
  <c r="G6" i="38"/>
  <c r="I6" i="33"/>
  <c r="I6" i="36"/>
  <c r="I6" i="38"/>
  <c r="I6" i="39"/>
  <c r="AF15" i="33"/>
  <c r="AF15" i="36"/>
  <c r="AH31" i="33"/>
  <c r="AH31" i="36"/>
  <c r="V30" i="38"/>
  <c r="V30" i="39"/>
  <c r="U30" i="38"/>
  <c r="U30" i="39"/>
  <c r="L49" i="38"/>
  <c r="Q41" i="39"/>
  <c r="Q41" i="38"/>
  <c r="Q25" i="39"/>
  <c r="L33" i="38"/>
  <c r="N49" i="39"/>
  <c r="N25" i="38"/>
  <c r="O17" i="39"/>
  <c r="F33" i="39"/>
  <c r="K25" i="39"/>
  <c r="M49" i="38"/>
  <c r="F5" i="28"/>
  <c r="F5" i="27"/>
  <c r="T42" i="16"/>
  <c r="R42" i="16"/>
  <c r="S42" i="16"/>
  <c r="Q41" i="16"/>
  <c r="M33" i="28"/>
  <c r="M72" i="28" s="1"/>
  <c r="E60" i="30" s="1"/>
  <c r="H72" i="28"/>
  <c r="M25" i="28"/>
  <c r="M65" i="28" s="1"/>
  <c r="E53" i="30" s="1"/>
  <c r="H65" i="28"/>
  <c r="M41" i="28"/>
  <c r="M79" i="28" s="1"/>
  <c r="E67" i="30" s="1"/>
  <c r="H79" i="28"/>
  <c r="M49" i="28"/>
  <c r="M86" i="28" s="1"/>
  <c r="E74" i="30" s="1"/>
  <c r="H86" i="28"/>
  <c r="M17" i="28"/>
  <c r="M58" i="28" s="1"/>
  <c r="E46" i="30" s="1"/>
  <c r="H58" i="28"/>
  <c r="N33" i="27"/>
  <c r="N72" i="27" s="1"/>
  <c r="F60" i="29" s="1"/>
  <c r="I72" i="27"/>
  <c r="N17" i="27"/>
  <c r="N58" i="27" s="1"/>
  <c r="F46" i="29" s="1"/>
  <c r="I58" i="27"/>
  <c r="N25" i="27"/>
  <c r="N65" i="27" s="1"/>
  <c r="F53" i="29" s="1"/>
  <c r="I65" i="27"/>
  <c r="N49" i="27"/>
  <c r="I86" i="27"/>
  <c r="N41" i="27"/>
  <c r="N79" i="27" s="1"/>
  <c r="F67" i="29" s="1"/>
  <c r="I79" i="27"/>
  <c r="M49" i="27"/>
  <c r="M86" i="27" s="1"/>
  <c r="E74" i="29" s="1"/>
  <c r="H86" i="27"/>
  <c r="M25" i="27"/>
  <c r="M65" i="27" s="1"/>
  <c r="E53" i="29" s="1"/>
  <c r="H65" i="27"/>
  <c r="M33" i="27"/>
  <c r="M72" i="27" s="1"/>
  <c r="E60" i="29" s="1"/>
  <c r="H72" i="27"/>
  <c r="M41" i="27"/>
  <c r="M79" i="27" s="1"/>
  <c r="E67" i="29" s="1"/>
  <c r="H79" i="27"/>
  <c r="M17" i="27"/>
  <c r="M58" i="27" s="1"/>
  <c r="E46" i="29" s="1"/>
  <c r="H58" i="27"/>
  <c r="N17" i="28"/>
  <c r="N58" i="28" s="1"/>
  <c r="F46" i="30" s="1"/>
  <c r="I58" i="28"/>
  <c r="N33" i="28"/>
  <c r="N72" i="28" s="1"/>
  <c r="F60" i="30" s="1"/>
  <c r="I72" i="28"/>
  <c r="N49" i="28"/>
  <c r="N86" i="28" s="1"/>
  <c r="F74" i="30" s="1"/>
  <c r="I86" i="28"/>
  <c r="N41" i="28"/>
  <c r="N79" i="28" s="1"/>
  <c r="F67" i="30" s="1"/>
  <c r="I79" i="28"/>
  <c r="N25" i="28"/>
  <c r="N65" i="28" s="1"/>
  <c r="F53" i="30" s="1"/>
  <c r="I65" i="28"/>
  <c r="L49" i="28"/>
  <c r="L86" i="28" s="1"/>
  <c r="D74" i="30" s="1"/>
  <c r="G86" i="28"/>
  <c r="L33" i="28"/>
  <c r="L72" i="28" s="1"/>
  <c r="D60" i="30" s="1"/>
  <c r="G72" i="28"/>
  <c r="L41" i="28"/>
  <c r="L79" i="28" s="1"/>
  <c r="D67" i="30" s="1"/>
  <c r="G79" i="28"/>
  <c r="L25" i="28"/>
  <c r="L65" i="28" s="1"/>
  <c r="D53" i="30" s="1"/>
  <c r="G65" i="28"/>
  <c r="L17" i="28"/>
  <c r="L58" i="28" s="1"/>
  <c r="D46" i="30" s="1"/>
  <c r="G58" i="28"/>
  <c r="L17" i="27"/>
  <c r="L58" i="27" s="1"/>
  <c r="D46" i="29" s="1"/>
  <c r="G58" i="27"/>
  <c r="L25" i="27"/>
  <c r="L65" i="27" s="1"/>
  <c r="D53" i="29" s="1"/>
  <c r="G65" i="27"/>
  <c r="L41" i="27"/>
  <c r="L79" i="27" s="1"/>
  <c r="D67" i="29" s="1"/>
  <c r="G79" i="27"/>
  <c r="L49" i="27"/>
  <c r="L86" i="27" s="1"/>
  <c r="D74" i="29" s="1"/>
  <c r="G86" i="27"/>
  <c r="L33" i="27"/>
  <c r="L72" i="27" s="1"/>
  <c r="D60" i="29" s="1"/>
  <c r="G72" i="27"/>
  <c r="C9" i="30"/>
  <c r="E30" i="29"/>
  <c r="F37" i="29"/>
  <c r="E23" i="30"/>
  <c r="E16" i="30"/>
  <c r="D23" i="29"/>
  <c r="D9" i="29"/>
  <c r="D9" i="30"/>
  <c r="C9" i="29"/>
  <c r="D30" i="30"/>
  <c r="C16" i="30"/>
  <c r="F30" i="29"/>
  <c r="E30" i="30"/>
  <c r="F9" i="30"/>
  <c r="D37" i="29"/>
  <c r="D23" i="30"/>
  <c r="C30" i="29"/>
  <c r="C30" i="30"/>
  <c r="E37" i="29"/>
  <c r="E23" i="29"/>
  <c r="F16" i="29"/>
  <c r="C23" i="29"/>
  <c r="F23" i="30"/>
  <c r="L78" i="28"/>
  <c r="D66" i="30" s="1"/>
  <c r="E37" i="30"/>
  <c r="F16" i="30"/>
  <c r="D16" i="30"/>
  <c r="C37" i="29"/>
  <c r="K78" i="27"/>
  <c r="C66" i="29" s="1"/>
  <c r="C37" i="30"/>
  <c r="F9" i="29"/>
  <c r="E9" i="30"/>
  <c r="F30" i="30"/>
  <c r="D16" i="29"/>
  <c r="C23" i="30"/>
  <c r="E16" i="29"/>
  <c r="D30" i="29"/>
  <c r="D37" i="30"/>
  <c r="C16" i="29"/>
  <c r="N71" i="28"/>
  <c r="F59" i="30" s="1"/>
  <c r="E9" i="29"/>
  <c r="F23" i="29"/>
  <c r="F37" i="30"/>
  <c r="Y25" i="24"/>
  <c r="Y65" i="24" s="1"/>
  <c r="T49" i="23"/>
  <c r="T86" i="23" s="1"/>
  <c r="Y17" i="24"/>
  <c r="Y58" i="24" s="1"/>
  <c r="Z49" i="23"/>
  <c r="Z86" i="23" s="1"/>
  <c r="Z17" i="24"/>
  <c r="Z58" i="24" s="1"/>
  <c r="U41" i="24"/>
  <c r="U79" i="24" s="1"/>
  <c r="AD25" i="23"/>
  <c r="AD65" i="23" s="1"/>
  <c r="U41" i="23"/>
  <c r="U79" i="23" s="1"/>
  <c r="AB33" i="24"/>
  <c r="AB72" i="24" s="1"/>
  <c r="T41" i="23"/>
  <c r="T79" i="23" s="1"/>
  <c r="V49" i="24"/>
  <c r="V86" i="24" s="1"/>
  <c r="Y33" i="23"/>
  <c r="Y72" i="23" s="1"/>
  <c r="V25" i="23"/>
  <c r="V65" i="23" s="1"/>
  <c r="AA49" i="24"/>
  <c r="AA86" i="24" s="1"/>
  <c r="AC17" i="24"/>
  <c r="AC58" i="24" s="1"/>
  <c r="AA17" i="23"/>
  <c r="AC17" i="23"/>
  <c r="AC58" i="23" s="1"/>
  <c r="W41" i="24"/>
  <c r="W79" i="24" s="1"/>
  <c r="AB41" i="24"/>
  <c r="AB79" i="24" s="1"/>
  <c r="AC25" i="24"/>
  <c r="W49" i="24"/>
  <c r="W86" i="24" s="1"/>
  <c r="Y33" i="24"/>
  <c r="Y72" i="24" s="1"/>
  <c r="Z25" i="23"/>
  <c r="Z65" i="23" s="1"/>
  <c r="X49" i="24"/>
  <c r="U17" i="24"/>
  <c r="U58" i="24" s="1"/>
  <c r="X49" i="23"/>
  <c r="U17" i="23"/>
  <c r="U58" i="23" s="1"/>
  <c r="AB25" i="24"/>
  <c r="AB65" i="24" s="1"/>
  <c r="AB33" i="23"/>
  <c r="AB72" i="23" s="1"/>
  <c r="V25" i="24"/>
  <c r="T33" i="24"/>
  <c r="T72" i="24" s="1"/>
  <c r="V17" i="23"/>
  <c r="V58" i="23" s="1"/>
  <c r="AA17" i="24"/>
  <c r="AA58" i="24" s="1"/>
  <c r="S25" i="23"/>
  <c r="S65" i="23" s="1"/>
  <c r="AA49" i="23"/>
  <c r="AA86" i="23" s="1"/>
  <c r="U49" i="23"/>
  <c r="U86" i="23" s="1"/>
  <c r="AA25" i="24"/>
  <c r="AA65" i="24" s="1"/>
  <c r="W33" i="24"/>
  <c r="W72" i="24" s="1"/>
  <c r="W41" i="23"/>
  <c r="W79" i="23" s="1"/>
  <c r="Z33" i="23"/>
  <c r="X25" i="24"/>
  <c r="X65" i="24" s="1"/>
  <c r="U33" i="24"/>
  <c r="U72" i="24" s="1"/>
  <c r="X17" i="23"/>
  <c r="X58" i="23" s="1"/>
  <c r="AD41" i="24"/>
  <c r="AD79" i="24" s="1"/>
  <c r="AB17" i="24"/>
  <c r="AB58" i="24" s="1"/>
  <c r="AB25" i="23"/>
  <c r="AB65" i="23" s="1"/>
  <c r="V33" i="24"/>
  <c r="V72" i="24" s="1"/>
  <c r="T25" i="24"/>
  <c r="T65" i="24" s="1"/>
  <c r="S49" i="24"/>
  <c r="S86" i="24" s="1"/>
  <c r="AA33" i="24"/>
  <c r="AA72" i="24" s="1"/>
  <c r="S49" i="23"/>
  <c r="S86" i="23" s="1"/>
  <c r="AA25" i="23"/>
  <c r="AA65" i="23" s="1"/>
  <c r="Z17" i="23"/>
  <c r="Z58" i="23" s="1"/>
  <c r="V17" i="24"/>
  <c r="V58" i="24" s="1"/>
  <c r="W17" i="24"/>
  <c r="W58" i="24" s="1"/>
  <c r="W33" i="23"/>
  <c r="W72" i="23" s="1"/>
  <c r="Z41" i="23"/>
  <c r="Z79" i="23" s="1"/>
  <c r="X33" i="24"/>
  <c r="X72" i="24" s="1"/>
  <c r="AD41" i="23"/>
  <c r="AD79" i="23" s="1"/>
  <c r="X25" i="23"/>
  <c r="X65" i="23" s="1"/>
  <c r="AD25" i="24"/>
  <c r="AD65" i="24" s="1"/>
  <c r="AB49" i="24"/>
  <c r="AB86" i="24" s="1"/>
  <c r="AB17" i="23"/>
  <c r="AB58" i="23" s="1"/>
  <c r="Y41" i="23"/>
  <c r="T17" i="24"/>
  <c r="T58" i="24" s="1"/>
  <c r="S33" i="24"/>
  <c r="S72" i="24" s="1"/>
  <c r="AA41" i="24"/>
  <c r="AA79" i="24" s="1"/>
  <c r="S41" i="23"/>
  <c r="S79" i="23" s="1"/>
  <c r="AC41" i="23"/>
  <c r="AC79" i="23" s="1"/>
  <c r="U49" i="24"/>
  <c r="U86" i="24" s="1"/>
  <c r="T41" i="24"/>
  <c r="T79" i="24" s="1"/>
  <c r="W25" i="24"/>
  <c r="W65" i="24" s="1"/>
  <c r="W49" i="23"/>
  <c r="W86" i="23" s="1"/>
  <c r="Z25" i="24"/>
  <c r="Z65" i="24" s="1"/>
  <c r="X41" i="24"/>
  <c r="X79" i="24" s="1"/>
  <c r="AD33" i="23"/>
  <c r="AD72" i="23" s="1"/>
  <c r="X33" i="23"/>
  <c r="X72" i="23" s="1"/>
  <c r="AD33" i="24"/>
  <c r="AD72" i="24" s="1"/>
  <c r="T33" i="23"/>
  <c r="T72" i="23" s="1"/>
  <c r="AB41" i="23"/>
  <c r="AB79" i="23" s="1"/>
  <c r="Y49" i="23"/>
  <c r="Y86" i="23" s="1"/>
  <c r="T49" i="24"/>
  <c r="T86" i="24" s="1"/>
  <c r="S25" i="24"/>
  <c r="S65" i="24" s="1"/>
  <c r="AC41" i="24"/>
  <c r="AC79" i="24" s="1"/>
  <c r="S17" i="23"/>
  <c r="S58" i="23" s="1"/>
  <c r="AC33" i="23"/>
  <c r="AC72" i="23" s="1"/>
  <c r="Z49" i="24"/>
  <c r="Z86" i="24" s="1"/>
  <c r="V33" i="23"/>
  <c r="V72" i="23" s="1"/>
  <c r="Y49" i="24"/>
  <c r="Y86" i="24" s="1"/>
  <c r="W25" i="23"/>
  <c r="W65" i="23" s="1"/>
  <c r="Z33" i="24"/>
  <c r="Z72" i="24" s="1"/>
  <c r="X17" i="24"/>
  <c r="X58" i="24" s="1"/>
  <c r="AD17" i="23"/>
  <c r="AD58" i="23" s="1"/>
  <c r="U33" i="23"/>
  <c r="U72" i="23" s="1"/>
  <c r="AD49" i="24"/>
  <c r="AD86" i="24" s="1"/>
  <c r="T25" i="23"/>
  <c r="T65" i="23" s="1"/>
  <c r="AB49" i="23"/>
  <c r="AB86" i="23" s="1"/>
  <c r="Y17" i="23"/>
  <c r="Y58" i="23" s="1"/>
  <c r="V41" i="23"/>
  <c r="V79" i="23" s="1"/>
  <c r="S17" i="24"/>
  <c r="S58" i="24" s="1"/>
  <c r="AC33" i="24"/>
  <c r="AC72" i="24" s="1"/>
  <c r="S33" i="23"/>
  <c r="S72" i="23" s="1"/>
  <c r="AC25" i="23"/>
  <c r="AC65" i="23" s="1"/>
  <c r="X41" i="23"/>
  <c r="X79" i="23" s="1"/>
  <c r="AA41" i="23"/>
  <c r="AA79" i="23" s="1"/>
  <c r="Y41" i="24"/>
  <c r="Y79" i="24" s="1"/>
  <c r="W17" i="23"/>
  <c r="W58" i="23" s="1"/>
  <c r="Z41" i="24"/>
  <c r="Z79" i="24" s="1"/>
  <c r="U25" i="24"/>
  <c r="U65" i="24" s="1"/>
  <c r="AD49" i="23"/>
  <c r="AD86" i="23" s="1"/>
  <c r="U25" i="23"/>
  <c r="U65" i="23" s="1"/>
  <c r="AD17" i="24"/>
  <c r="AD58" i="24" s="1"/>
  <c r="T17" i="23"/>
  <c r="T58" i="23" s="1"/>
  <c r="V41" i="24"/>
  <c r="V79" i="24" s="1"/>
  <c r="Y25" i="23"/>
  <c r="Y65" i="23" s="1"/>
  <c r="V49" i="23"/>
  <c r="V86" i="23" s="1"/>
  <c r="S41" i="24"/>
  <c r="S79" i="24" s="1"/>
  <c r="AC49" i="24"/>
  <c r="AC86" i="24" s="1"/>
  <c r="AA33" i="23"/>
  <c r="AA72" i="23" s="1"/>
  <c r="AC49" i="23"/>
  <c r="X86" i="23"/>
  <c r="V65" i="24"/>
  <c r="Z64" i="24"/>
  <c r="AC78" i="23"/>
  <c r="S85" i="24"/>
  <c r="Y64" i="23"/>
  <c r="Y71" i="24"/>
  <c r="T57" i="23"/>
  <c r="AC65" i="24"/>
  <c r="Y78" i="24"/>
  <c r="S64" i="23"/>
  <c r="J79" i="24"/>
  <c r="J86" i="24"/>
  <c r="J72" i="24"/>
  <c r="J58" i="24"/>
  <c r="J65" i="24"/>
  <c r="L86" i="24"/>
  <c r="L79" i="24"/>
  <c r="L58" i="24"/>
  <c r="L65" i="24"/>
  <c r="L72" i="24"/>
  <c r="J79" i="23"/>
  <c r="J72" i="23"/>
  <c r="J86" i="23"/>
  <c r="J65" i="23"/>
  <c r="J58" i="23"/>
  <c r="M86" i="23"/>
  <c r="M58" i="23"/>
  <c r="M65" i="23"/>
  <c r="M72" i="23"/>
  <c r="M79" i="23"/>
  <c r="M65" i="24"/>
  <c r="M72" i="24"/>
  <c r="M79" i="24"/>
  <c r="M58" i="24"/>
  <c r="M86" i="24"/>
  <c r="K86" i="24"/>
  <c r="K65" i="24"/>
  <c r="K72" i="24"/>
  <c r="K79" i="24"/>
  <c r="K58" i="24"/>
  <c r="H65" i="24"/>
  <c r="H79" i="24"/>
  <c r="H86" i="24"/>
  <c r="H58" i="24"/>
  <c r="H72" i="24"/>
  <c r="Q79" i="23"/>
  <c r="Q72" i="23"/>
  <c r="Q58" i="23"/>
  <c r="Q86" i="23"/>
  <c r="Q65" i="23"/>
  <c r="K79" i="23"/>
  <c r="K86" i="23"/>
  <c r="K58" i="23"/>
  <c r="K65" i="23"/>
  <c r="K72" i="23"/>
  <c r="H72" i="23"/>
  <c r="H65" i="23"/>
  <c r="H79" i="23"/>
  <c r="H86" i="23"/>
  <c r="H58" i="23"/>
  <c r="Q79" i="24"/>
  <c r="Q65" i="24"/>
  <c r="Q72" i="24"/>
  <c r="Q86" i="24"/>
  <c r="Q58" i="24"/>
  <c r="O72" i="24"/>
  <c r="O79" i="24"/>
  <c r="O65" i="24"/>
  <c r="O58" i="24"/>
  <c r="O86" i="24"/>
  <c r="G72" i="23"/>
  <c r="G65" i="23"/>
  <c r="G58" i="23"/>
  <c r="G79" i="23"/>
  <c r="G86" i="23"/>
  <c r="O72" i="23"/>
  <c r="O65" i="23"/>
  <c r="O58" i="23"/>
  <c r="O79" i="23"/>
  <c r="O86" i="23"/>
  <c r="I79" i="24"/>
  <c r="I86" i="24"/>
  <c r="I58" i="24"/>
  <c r="I65" i="24"/>
  <c r="I72" i="24"/>
  <c r="L79" i="23"/>
  <c r="L86" i="23"/>
  <c r="L58" i="23"/>
  <c r="L65" i="23"/>
  <c r="L72" i="23"/>
  <c r="G79" i="24"/>
  <c r="G72" i="24"/>
  <c r="G65" i="24"/>
  <c r="G58" i="24"/>
  <c r="G86" i="24"/>
  <c r="I79" i="23"/>
  <c r="I86" i="23"/>
  <c r="I65" i="23"/>
  <c r="I72" i="23"/>
  <c r="I58" i="23"/>
  <c r="F86" i="24"/>
  <c r="F72" i="24"/>
  <c r="F65" i="24"/>
  <c r="F58" i="24"/>
  <c r="F79" i="24"/>
  <c r="N86" i="24"/>
  <c r="N65" i="24"/>
  <c r="N58" i="24"/>
  <c r="N72" i="24"/>
  <c r="N79" i="24"/>
  <c r="P79" i="24"/>
  <c r="P72" i="24"/>
  <c r="P86" i="24"/>
  <c r="P58" i="24"/>
  <c r="P65" i="24"/>
  <c r="F65" i="23"/>
  <c r="F86" i="23"/>
  <c r="F79" i="23"/>
  <c r="F58" i="23"/>
  <c r="F72" i="23"/>
  <c r="N72" i="23"/>
  <c r="N58" i="23"/>
  <c r="N79" i="23"/>
  <c r="N86" i="23"/>
  <c r="N65" i="23"/>
  <c r="P79" i="23"/>
  <c r="P72" i="23"/>
  <c r="P65" i="23"/>
  <c r="P86" i="23"/>
  <c r="P58" i="23"/>
  <c r="O6" i="23"/>
  <c r="O6" i="24"/>
  <c r="L6" i="23"/>
  <c r="L6" i="24"/>
  <c r="N6" i="23"/>
  <c r="N6" i="24"/>
  <c r="H6" i="24"/>
  <c r="H6" i="23"/>
  <c r="J6" i="23"/>
  <c r="J6" i="24"/>
  <c r="Q6" i="23"/>
  <c r="Q6" i="24"/>
  <c r="M6" i="24"/>
  <c r="M6" i="23"/>
  <c r="P6" i="24"/>
  <c r="P6" i="23"/>
  <c r="G6" i="23"/>
  <c r="G6" i="24"/>
  <c r="I6" i="23"/>
  <c r="I6" i="24"/>
  <c r="K6" i="23"/>
  <c r="K6" i="24"/>
  <c r="F6" i="23"/>
  <c r="F6" i="24"/>
  <c r="J33" i="38" l="1"/>
  <c r="F25" i="38"/>
  <c r="Z72" i="33"/>
  <c r="X79" i="33"/>
  <c r="F25" i="39"/>
  <c r="M33" i="38"/>
  <c r="P49" i="38"/>
  <c r="Y58" i="33"/>
  <c r="O49" i="39"/>
  <c r="J49" i="38"/>
  <c r="G49" i="39"/>
  <c r="L49" i="39"/>
  <c r="K33" i="38"/>
  <c r="O41" i="39"/>
  <c r="K33" i="39"/>
  <c r="H49" i="39"/>
  <c r="F33" i="38"/>
  <c r="O49" i="38"/>
  <c r="F49" i="38"/>
  <c r="F49" i="39"/>
  <c r="Q17" i="39"/>
  <c r="I25" i="39"/>
  <c r="M25" i="39"/>
  <c r="H25" i="38"/>
  <c r="M25" i="38"/>
  <c r="N17" i="38"/>
  <c r="N17" i="39"/>
  <c r="H49" i="38"/>
  <c r="I25" i="38"/>
  <c r="G49" i="38"/>
  <c r="AB58" i="33"/>
  <c r="T58" i="33"/>
  <c r="I41" i="38"/>
  <c r="I41" i="39"/>
  <c r="J49" i="39"/>
  <c r="L17" i="38"/>
  <c r="G17" i="38"/>
  <c r="N41" i="38"/>
  <c r="P25" i="38"/>
  <c r="M41" i="39"/>
  <c r="P25" i="39"/>
  <c r="K25" i="38"/>
  <c r="M17" i="39"/>
  <c r="N49" i="38"/>
  <c r="Q49" i="39"/>
  <c r="AD86" i="33"/>
  <c r="K49" i="38"/>
  <c r="X58" i="33"/>
  <c r="K49" i="39"/>
  <c r="L25" i="38"/>
  <c r="M17" i="38"/>
  <c r="N41" i="39"/>
  <c r="I49" i="39"/>
  <c r="M41" i="38"/>
  <c r="V86" i="33"/>
  <c r="Q33" i="38"/>
  <c r="O25" i="38"/>
  <c r="O33" i="38"/>
  <c r="Q33" i="39"/>
  <c r="O25" i="39"/>
  <c r="O33" i="39"/>
  <c r="U58" i="33"/>
  <c r="H17" i="39"/>
  <c r="P17" i="38"/>
  <c r="AC58" i="33"/>
  <c r="J33" i="39"/>
  <c r="M49" i="39"/>
  <c r="L33" i="39"/>
  <c r="N33" i="38"/>
  <c r="H41" i="38"/>
  <c r="G33" i="38"/>
  <c r="W58" i="33"/>
  <c r="AA72" i="33"/>
  <c r="AC72" i="33"/>
  <c r="T72" i="33"/>
  <c r="AD58" i="33"/>
  <c r="H41" i="39"/>
  <c r="P33" i="38"/>
  <c r="F41" i="38"/>
  <c r="J17" i="38"/>
  <c r="F41" i="39"/>
  <c r="K41" i="38"/>
  <c r="AI9" i="32"/>
  <c r="AJ9" i="32"/>
  <c r="F17" i="38"/>
  <c r="F17" i="39"/>
  <c r="L41" i="38"/>
  <c r="T65" i="33"/>
  <c r="K17" i="38"/>
  <c r="L41" i="39"/>
  <c r="G25" i="38"/>
  <c r="I17" i="38"/>
  <c r="H33" i="38"/>
  <c r="V58" i="33"/>
  <c r="U72" i="33"/>
  <c r="T79" i="33"/>
  <c r="AB79" i="33"/>
  <c r="G41" i="39"/>
  <c r="J41" i="38"/>
  <c r="J25" i="38"/>
  <c r="I33" i="39"/>
  <c r="W65" i="33"/>
  <c r="W79" i="33"/>
  <c r="AC79" i="33"/>
  <c r="P41" i="39"/>
  <c r="I33" i="38"/>
  <c r="Q25" i="38"/>
  <c r="G87" i="36"/>
  <c r="G80" i="36"/>
  <c r="G73" i="36"/>
  <c r="G66" i="36"/>
  <c r="G59" i="36"/>
  <c r="Y34" i="36"/>
  <c r="Y73" i="36" s="1"/>
  <c r="Y34" i="33"/>
  <c r="Y73" i="33" s="1"/>
  <c r="L73" i="33"/>
  <c r="Y18" i="36"/>
  <c r="Y59" i="36" s="1"/>
  <c r="Y18" i="33"/>
  <c r="L18" i="39" s="1"/>
  <c r="L59" i="33"/>
  <c r="Y26" i="36"/>
  <c r="Y66" i="36" s="1"/>
  <c r="Y26" i="33"/>
  <c r="Y66" i="33" s="1"/>
  <c r="L66" i="33"/>
  <c r="Y50" i="36"/>
  <c r="Y87" i="36" s="1"/>
  <c r="Y50" i="33"/>
  <c r="L50" i="39" s="1"/>
  <c r="L87" i="33"/>
  <c r="Y42" i="36"/>
  <c r="Y80" i="36" s="1"/>
  <c r="Y42" i="33"/>
  <c r="L42" i="39" s="1"/>
  <c r="L80" i="33"/>
  <c r="T18" i="33"/>
  <c r="T59" i="33" s="1"/>
  <c r="T18" i="36"/>
  <c r="T59" i="36" s="1"/>
  <c r="G59" i="33"/>
  <c r="T34" i="36"/>
  <c r="T73" i="36" s="1"/>
  <c r="T34" i="33"/>
  <c r="T73" i="33" s="1"/>
  <c r="G73" i="33"/>
  <c r="T42" i="36"/>
  <c r="T80" i="36" s="1"/>
  <c r="T42" i="33"/>
  <c r="T80" i="33" s="1"/>
  <c r="G80" i="33"/>
  <c r="T50" i="36"/>
  <c r="T87" i="36" s="1"/>
  <c r="T50" i="33"/>
  <c r="G50" i="38" s="1"/>
  <c r="G87" i="33"/>
  <c r="T26" i="33"/>
  <c r="T66" i="33" s="1"/>
  <c r="T26" i="36"/>
  <c r="T66" i="36" s="1"/>
  <c r="G66" i="33"/>
  <c r="Q59" i="36"/>
  <c r="Q80" i="36"/>
  <c r="Q87" i="36"/>
  <c r="Q66" i="36"/>
  <c r="Q73" i="36"/>
  <c r="Z18" i="36"/>
  <c r="Z59" i="36" s="1"/>
  <c r="Z18" i="33"/>
  <c r="Z59" i="33" s="1"/>
  <c r="M59" i="33"/>
  <c r="Z50" i="36"/>
  <c r="Z87" i="36" s="1"/>
  <c r="Z50" i="33"/>
  <c r="M50" i="39" s="1"/>
  <c r="M87" i="33"/>
  <c r="Z42" i="36"/>
  <c r="Z80" i="36" s="1"/>
  <c r="Z42" i="33"/>
  <c r="M42" i="39" s="1"/>
  <c r="M80" i="33"/>
  <c r="Z34" i="36"/>
  <c r="Z73" i="36" s="1"/>
  <c r="Z34" i="33"/>
  <c r="Z73" i="33" s="1"/>
  <c r="M73" i="33"/>
  <c r="Z26" i="36"/>
  <c r="Z66" i="36" s="1"/>
  <c r="Z26" i="33"/>
  <c r="Z66" i="33" s="1"/>
  <c r="M66" i="33"/>
  <c r="K66" i="36"/>
  <c r="K87" i="36"/>
  <c r="K59" i="36"/>
  <c r="K73" i="36"/>
  <c r="K80" i="36"/>
  <c r="AD18" i="36"/>
  <c r="AD59" i="36" s="1"/>
  <c r="AD18" i="33"/>
  <c r="Q18" i="38" s="1"/>
  <c r="Q59" i="33"/>
  <c r="AD26" i="33"/>
  <c r="AD66" i="33" s="1"/>
  <c r="AD26" i="36"/>
  <c r="AD66" i="36" s="1"/>
  <c r="Q66" i="33"/>
  <c r="AD50" i="36"/>
  <c r="AD87" i="36" s="1"/>
  <c r="AD50" i="33"/>
  <c r="AD87" i="33" s="1"/>
  <c r="Q87" i="33"/>
  <c r="AD42" i="36"/>
  <c r="AD80" i="36" s="1"/>
  <c r="AD42" i="33"/>
  <c r="AD80" i="33" s="1"/>
  <c r="Q80" i="33"/>
  <c r="AD34" i="36"/>
  <c r="AD73" i="36" s="1"/>
  <c r="AD34" i="33"/>
  <c r="Q34" i="38" s="1"/>
  <c r="Q73" i="33"/>
  <c r="F87" i="36"/>
  <c r="F59" i="36"/>
  <c r="F80" i="36"/>
  <c r="F66" i="36"/>
  <c r="F73" i="36"/>
  <c r="X18" i="36"/>
  <c r="X59" i="36" s="1"/>
  <c r="X18" i="33"/>
  <c r="X59" i="33" s="1"/>
  <c r="K59" i="33"/>
  <c r="X34" i="33"/>
  <c r="K34" i="39" s="1"/>
  <c r="X34" i="36"/>
  <c r="X73" i="36" s="1"/>
  <c r="K73" i="33"/>
  <c r="X42" i="36"/>
  <c r="X42" i="33"/>
  <c r="X80" i="33" s="1"/>
  <c r="K80" i="33"/>
  <c r="X26" i="33"/>
  <c r="K26" i="39" s="1"/>
  <c r="X26" i="36"/>
  <c r="X66" i="36" s="1"/>
  <c r="K66" i="33"/>
  <c r="X50" i="36"/>
  <c r="X87" i="36" s="1"/>
  <c r="X50" i="33"/>
  <c r="K50" i="39" s="1"/>
  <c r="K87" i="33"/>
  <c r="S18" i="33"/>
  <c r="S59" i="33" s="1"/>
  <c r="S18" i="36"/>
  <c r="S59" i="36" s="1"/>
  <c r="F59" i="33"/>
  <c r="S26" i="33"/>
  <c r="F26" i="39" s="1"/>
  <c r="S26" i="36"/>
  <c r="S66" i="36" s="1"/>
  <c r="F66" i="33"/>
  <c r="S50" i="36"/>
  <c r="S87" i="36" s="1"/>
  <c r="S50" i="33"/>
  <c r="F50" i="39" s="1"/>
  <c r="F87" i="33"/>
  <c r="S42" i="33"/>
  <c r="F42" i="39" s="1"/>
  <c r="S42" i="36"/>
  <c r="S80" i="36" s="1"/>
  <c r="F80" i="33"/>
  <c r="S34" i="33"/>
  <c r="S73" i="33" s="1"/>
  <c r="S34" i="36"/>
  <c r="S73" i="36" s="1"/>
  <c r="F73" i="33"/>
  <c r="I80" i="36"/>
  <c r="I66" i="36"/>
  <c r="I59" i="36"/>
  <c r="I73" i="36"/>
  <c r="I87" i="36"/>
  <c r="J59" i="36"/>
  <c r="J73" i="36"/>
  <c r="J87" i="36"/>
  <c r="J66" i="36"/>
  <c r="J80" i="36"/>
  <c r="N66" i="36"/>
  <c r="N73" i="36"/>
  <c r="N87" i="36"/>
  <c r="N59" i="36"/>
  <c r="N80" i="36"/>
  <c r="V18" i="36"/>
  <c r="V59" i="36" s="1"/>
  <c r="V18" i="33"/>
  <c r="V59" i="33" s="1"/>
  <c r="I59" i="33"/>
  <c r="V50" i="36"/>
  <c r="V87" i="36" s="1"/>
  <c r="V50" i="33"/>
  <c r="I87" i="33"/>
  <c r="V26" i="33"/>
  <c r="I26" i="38" s="1"/>
  <c r="V26" i="36"/>
  <c r="V66" i="36" s="1"/>
  <c r="I66" i="33"/>
  <c r="V34" i="36"/>
  <c r="V73" i="36" s="1"/>
  <c r="V34" i="33"/>
  <c r="I34" i="39" s="1"/>
  <c r="I73" i="33"/>
  <c r="V42" i="36"/>
  <c r="V80" i="36" s="1"/>
  <c r="V42" i="33"/>
  <c r="I42" i="39" s="1"/>
  <c r="I80" i="33"/>
  <c r="W42" i="36"/>
  <c r="W80" i="36" s="1"/>
  <c r="W42" i="33"/>
  <c r="W80" i="33" s="1"/>
  <c r="J80" i="33"/>
  <c r="W50" i="36"/>
  <c r="W87" i="36" s="1"/>
  <c r="W50" i="33"/>
  <c r="J50" i="39" s="1"/>
  <c r="J87" i="33"/>
  <c r="W18" i="36"/>
  <c r="W59" i="36" s="1"/>
  <c r="W18" i="33"/>
  <c r="J18" i="39" s="1"/>
  <c r="J59" i="33"/>
  <c r="W26" i="36"/>
  <c r="W66" i="36" s="1"/>
  <c r="W26" i="33"/>
  <c r="W66" i="33" s="1"/>
  <c r="J66" i="33"/>
  <c r="W34" i="36"/>
  <c r="W73" i="36" s="1"/>
  <c r="W34" i="33"/>
  <c r="W73" i="33" s="1"/>
  <c r="J73" i="33"/>
  <c r="H66" i="36"/>
  <c r="H73" i="36"/>
  <c r="H80" i="36"/>
  <c r="H59" i="36"/>
  <c r="H87" i="36"/>
  <c r="AA34" i="33"/>
  <c r="AA73" i="33" s="1"/>
  <c r="AA34" i="36"/>
  <c r="AA73" i="36" s="1"/>
  <c r="N73" i="33"/>
  <c r="AA42" i="36"/>
  <c r="AA80" i="36" s="1"/>
  <c r="AA42" i="33"/>
  <c r="AA80" i="33" s="1"/>
  <c r="N80" i="33"/>
  <c r="AA18" i="33"/>
  <c r="AA59" i="33" s="1"/>
  <c r="AA18" i="36"/>
  <c r="AA59" i="36" s="1"/>
  <c r="N59" i="33"/>
  <c r="AA26" i="33"/>
  <c r="AA66" i="33" s="1"/>
  <c r="AA26" i="36"/>
  <c r="AA66" i="36" s="1"/>
  <c r="N66" i="33"/>
  <c r="AA50" i="36"/>
  <c r="AA87" i="36" s="1"/>
  <c r="AA50" i="33"/>
  <c r="AA87" i="33" s="1"/>
  <c r="N87" i="33"/>
  <c r="M80" i="36"/>
  <c r="M87" i="36"/>
  <c r="M59" i="36"/>
  <c r="M66" i="36"/>
  <c r="M73" i="36"/>
  <c r="P66" i="36"/>
  <c r="P73" i="36"/>
  <c r="P80" i="36"/>
  <c r="P87" i="36"/>
  <c r="P59" i="36"/>
  <c r="U42" i="36"/>
  <c r="U80" i="36" s="1"/>
  <c r="U42" i="33"/>
  <c r="U80" i="33" s="1"/>
  <c r="H80" i="33"/>
  <c r="U18" i="36"/>
  <c r="U59" i="36" s="1"/>
  <c r="U18" i="33"/>
  <c r="U59" i="33" s="1"/>
  <c r="H59" i="33"/>
  <c r="U34" i="36"/>
  <c r="U73" i="36" s="1"/>
  <c r="U34" i="33"/>
  <c r="U73" i="33" s="1"/>
  <c r="H73" i="33"/>
  <c r="U50" i="36"/>
  <c r="U87" i="36" s="1"/>
  <c r="U50" i="33"/>
  <c r="U87" i="33" s="1"/>
  <c r="H87" i="33"/>
  <c r="U26" i="36"/>
  <c r="U66" i="36" s="1"/>
  <c r="U26" i="33"/>
  <c r="H26" i="39" s="1"/>
  <c r="H66" i="33"/>
  <c r="O59" i="36"/>
  <c r="O80" i="36"/>
  <c r="O73" i="36"/>
  <c r="O66" i="36"/>
  <c r="O87" i="36"/>
  <c r="AC26" i="36"/>
  <c r="AC66" i="36" s="1"/>
  <c r="AC26" i="33"/>
  <c r="AC66" i="33" s="1"/>
  <c r="P66" i="33"/>
  <c r="AC18" i="36"/>
  <c r="AC59" i="36" s="1"/>
  <c r="AC18" i="33"/>
  <c r="P18" i="39" s="1"/>
  <c r="P59" i="33"/>
  <c r="AC42" i="33"/>
  <c r="P42" i="39" s="1"/>
  <c r="AC42" i="36"/>
  <c r="AC80" i="36" s="1"/>
  <c r="P80" i="33"/>
  <c r="AC34" i="36"/>
  <c r="AC73" i="36" s="1"/>
  <c r="AC34" i="33"/>
  <c r="AC73" i="33" s="1"/>
  <c r="P73" i="33"/>
  <c r="AC50" i="36"/>
  <c r="AC87" i="36" s="1"/>
  <c r="AC50" i="33"/>
  <c r="AC87" i="33" s="1"/>
  <c r="P87" i="33"/>
  <c r="L73" i="36"/>
  <c r="L80" i="36"/>
  <c r="L59" i="36"/>
  <c r="L66" i="36"/>
  <c r="L87" i="36"/>
  <c r="AB34" i="36"/>
  <c r="AB73" i="36" s="1"/>
  <c r="AB34" i="33"/>
  <c r="O34" i="39" s="1"/>
  <c r="O73" i="33"/>
  <c r="AB18" i="36"/>
  <c r="AB59" i="36" s="1"/>
  <c r="AB18" i="33"/>
  <c r="AB59" i="33" s="1"/>
  <c r="O59" i="33"/>
  <c r="AB42" i="36"/>
  <c r="AB80" i="36" s="1"/>
  <c r="AB42" i="33"/>
  <c r="O42" i="39" s="1"/>
  <c r="O80" i="33"/>
  <c r="AB26" i="33"/>
  <c r="AB66" i="33" s="1"/>
  <c r="AB26" i="36"/>
  <c r="AB66" i="36" s="1"/>
  <c r="O66" i="33"/>
  <c r="AB50" i="36"/>
  <c r="AB87" i="36" s="1"/>
  <c r="AB50" i="33"/>
  <c r="AB87" i="33" s="1"/>
  <c r="O87" i="33"/>
  <c r="S15" i="38"/>
  <c r="S15" i="39"/>
  <c r="T15" i="39"/>
  <c r="T15" i="38"/>
  <c r="AI40" i="33"/>
  <c r="AI40" i="36"/>
  <c r="V39" i="39"/>
  <c r="V39" i="38"/>
  <c r="V15" i="39"/>
  <c r="V15" i="38"/>
  <c r="T47" i="39"/>
  <c r="T47" i="38"/>
  <c r="W86" i="36"/>
  <c r="U23" i="39"/>
  <c r="U23" i="38"/>
  <c r="AH16" i="33"/>
  <c r="AH16" i="36"/>
  <c r="V47" i="38"/>
  <c r="V47" i="39"/>
  <c r="AI48" i="36"/>
  <c r="AI48" i="33"/>
  <c r="S39" i="39"/>
  <c r="S39" i="38"/>
  <c r="U47" i="39"/>
  <c r="U47" i="38"/>
  <c r="V23" i="38"/>
  <c r="V23" i="39"/>
  <c r="V87" i="33"/>
  <c r="AF32" i="33"/>
  <c r="AF32" i="36"/>
  <c r="T23" i="38"/>
  <c r="T23" i="39"/>
  <c r="U15" i="38"/>
  <c r="U15" i="39"/>
  <c r="AC86" i="33"/>
  <c r="AI32" i="36"/>
  <c r="AI32" i="33"/>
  <c r="AF48" i="33"/>
  <c r="AF48" i="36"/>
  <c r="AC79" i="36"/>
  <c r="AH40" i="33"/>
  <c r="AH40" i="36"/>
  <c r="AH48" i="36"/>
  <c r="AH48" i="33"/>
  <c r="T31" i="39"/>
  <c r="T31" i="38"/>
  <c r="AH32" i="36"/>
  <c r="AH32" i="33"/>
  <c r="T39" i="38"/>
  <c r="T39" i="39"/>
  <c r="V73" i="33"/>
  <c r="AG40" i="33"/>
  <c r="AG40" i="36"/>
  <c r="AI24" i="33"/>
  <c r="AI24" i="36"/>
  <c r="AG48" i="33"/>
  <c r="AG48" i="36"/>
  <c r="S23" i="38"/>
  <c r="S23" i="39"/>
  <c r="S31" i="38"/>
  <c r="S31" i="39"/>
  <c r="S47" i="39"/>
  <c r="S47" i="38"/>
  <c r="V31" i="39"/>
  <c r="V31" i="38"/>
  <c r="U31" i="38"/>
  <c r="U31" i="39"/>
  <c r="AG32" i="36"/>
  <c r="AG32" i="33"/>
  <c r="AI16" i="36"/>
  <c r="AI16" i="33"/>
  <c r="AG16" i="36"/>
  <c r="AG16" i="33"/>
  <c r="AF40" i="36"/>
  <c r="AF40" i="33"/>
  <c r="X80" i="36"/>
  <c r="AF16" i="36"/>
  <c r="AF16" i="33"/>
  <c r="AG24" i="33"/>
  <c r="AG24" i="36"/>
  <c r="AF24" i="36"/>
  <c r="AF24" i="33"/>
  <c r="AH24" i="33"/>
  <c r="AH24" i="36"/>
  <c r="U39" i="39"/>
  <c r="U39" i="38"/>
  <c r="Y65" i="33"/>
  <c r="S80" i="33"/>
  <c r="K42" i="38"/>
  <c r="H34" i="38"/>
  <c r="I34" i="38"/>
  <c r="I50" i="39"/>
  <c r="I50" i="38"/>
  <c r="N34" i="38"/>
  <c r="K41" i="27"/>
  <c r="K79" i="27" s="1"/>
  <c r="C67" i="29" s="1"/>
  <c r="F79" i="27"/>
  <c r="F72" i="27"/>
  <c r="K33" i="27"/>
  <c r="K72" i="27" s="1"/>
  <c r="C60" i="29" s="1"/>
  <c r="K49" i="27"/>
  <c r="K86" i="27" s="1"/>
  <c r="C74" i="29" s="1"/>
  <c r="F86" i="27"/>
  <c r="K17" i="27"/>
  <c r="K58" i="27" s="1"/>
  <c r="C46" i="29" s="1"/>
  <c r="F58" i="27"/>
  <c r="K25" i="27"/>
  <c r="K65" i="27" s="1"/>
  <c r="C53" i="29" s="1"/>
  <c r="F65" i="27"/>
  <c r="K25" i="28"/>
  <c r="K65" i="28" s="1"/>
  <c r="C53" i="30" s="1"/>
  <c r="F65" i="28"/>
  <c r="K41" i="28"/>
  <c r="K79" i="28" s="1"/>
  <c r="C67" i="30" s="1"/>
  <c r="F79" i="28"/>
  <c r="K49" i="28"/>
  <c r="K86" i="28" s="1"/>
  <c r="C74" i="30" s="1"/>
  <c r="F86" i="28"/>
  <c r="K17" i="28"/>
  <c r="K58" i="28" s="1"/>
  <c r="C46" i="30" s="1"/>
  <c r="F58" i="28"/>
  <c r="K33" i="28"/>
  <c r="C24" i="30" s="1"/>
  <c r="F72" i="28"/>
  <c r="I6" i="28"/>
  <c r="I6" i="27"/>
  <c r="R41" i="16"/>
  <c r="Q40" i="16"/>
  <c r="T41" i="16"/>
  <c r="S41" i="16"/>
  <c r="F38" i="29"/>
  <c r="N86" i="27"/>
  <c r="F74" i="29" s="1"/>
  <c r="D24" i="29"/>
  <c r="F17" i="30"/>
  <c r="E17" i="29"/>
  <c r="F10" i="29"/>
  <c r="E38" i="30"/>
  <c r="D17" i="29"/>
  <c r="D31" i="30"/>
  <c r="F24" i="30"/>
  <c r="E24" i="30"/>
  <c r="D38" i="30"/>
  <c r="F31" i="30"/>
  <c r="E31" i="29"/>
  <c r="E38" i="29"/>
  <c r="F24" i="29"/>
  <c r="D38" i="29"/>
  <c r="F10" i="30"/>
  <c r="F17" i="29"/>
  <c r="E31" i="30"/>
  <c r="D10" i="29"/>
  <c r="D10" i="30"/>
  <c r="E24" i="29"/>
  <c r="E10" i="30"/>
  <c r="D31" i="29"/>
  <c r="D24" i="30"/>
  <c r="D17" i="30"/>
  <c r="F38" i="30"/>
  <c r="E10" i="29"/>
  <c r="F31" i="29"/>
  <c r="E17" i="30"/>
  <c r="V50" i="23"/>
  <c r="V87" i="23" s="1"/>
  <c r="AA50" i="24"/>
  <c r="AA87" i="24" s="1"/>
  <c r="AB26" i="24"/>
  <c r="AB66" i="24" s="1"/>
  <c r="T42" i="24"/>
  <c r="T80" i="24" s="1"/>
  <c r="W34" i="23"/>
  <c r="W73" i="23" s="1"/>
  <c r="AC50" i="23"/>
  <c r="AC87" i="23" s="1"/>
  <c r="U34" i="23"/>
  <c r="U73" i="23" s="1"/>
  <c r="AC26" i="24"/>
  <c r="AC66" i="24" s="1"/>
  <c r="X50" i="24"/>
  <c r="X87" i="24" s="1"/>
  <c r="AA18" i="24"/>
  <c r="AA59" i="24" s="1"/>
  <c r="Y18" i="23"/>
  <c r="Y59" i="23" s="1"/>
  <c r="W50" i="24"/>
  <c r="W87" i="24" s="1"/>
  <c r="U34" i="24"/>
  <c r="U73" i="24" s="1"/>
  <c r="X18" i="23"/>
  <c r="X59" i="23" s="1"/>
  <c r="AA18" i="23"/>
  <c r="AA59" i="23" s="1"/>
  <c r="V50" i="24"/>
  <c r="V87" i="24" s="1"/>
  <c r="AB42" i="24"/>
  <c r="AB80" i="24" s="1"/>
  <c r="AC34" i="24"/>
  <c r="AC73" i="24" s="1"/>
  <c r="AA34" i="23"/>
  <c r="AA73" i="23" s="1"/>
  <c r="V34" i="23"/>
  <c r="V73" i="23" s="1"/>
  <c r="V26" i="23"/>
  <c r="V66" i="23" s="1"/>
  <c r="T18" i="23"/>
  <c r="T59" i="23" s="1"/>
  <c r="W42" i="23"/>
  <c r="W80" i="23" s="1"/>
  <c r="AC18" i="23"/>
  <c r="AC59" i="23" s="1"/>
  <c r="U42" i="23"/>
  <c r="U80" i="23" s="1"/>
  <c r="AC18" i="24"/>
  <c r="AC59" i="24" s="1"/>
  <c r="Z50" i="23"/>
  <c r="Z87" i="23" s="1"/>
  <c r="AA42" i="24"/>
  <c r="AA80" i="24" s="1"/>
  <c r="Y42" i="23"/>
  <c r="Y80" i="23" s="1"/>
  <c r="W26" i="24"/>
  <c r="W66" i="24" s="1"/>
  <c r="U18" i="24"/>
  <c r="U59" i="24" s="1"/>
  <c r="Z42" i="24"/>
  <c r="Z80" i="24" s="1"/>
  <c r="AA50" i="23"/>
  <c r="AA87" i="23" s="1"/>
  <c r="V18" i="24"/>
  <c r="V59" i="24" s="1"/>
  <c r="AB34" i="24"/>
  <c r="AB73" i="24" s="1"/>
  <c r="W18" i="23"/>
  <c r="W59" i="23" s="1"/>
  <c r="U26" i="24"/>
  <c r="U66" i="24" s="1"/>
  <c r="V18" i="23"/>
  <c r="V59" i="23" s="1"/>
  <c r="T50" i="23"/>
  <c r="T87" i="23" s="1"/>
  <c r="W50" i="23"/>
  <c r="W87" i="23" s="1"/>
  <c r="AC26" i="23"/>
  <c r="AC66" i="23" s="1"/>
  <c r="AD50" i="23"/>
  <c r="AD87" i="23" s="1"/>
  <c r="AC50" i="24"/>
  <c r="AC87" i="24" s="1"/>
  <c r="Z18" i="23"/>
  <c r="Z59" i="23" s="1"/>
  <c r="AA34" i="24"/>
  <c r="AA73" i="24" s="1"/>
  <c r="Y34" i="23"/>
  <c r="Y73" i="23" s="1"/>
  <c r="S42" i="23"/>
  <c r="S80" i="23" s="1"/>
  <c r="U50" i="24"/>
  <c r="U87" i="24" s="1"/>
  <c r="Z34" i="24"/>
  <c r="Z73" i="24" s="1"/>
  <c r="AA42" i="23"/>
  <c r="AA80" i="23" s="1"/>
  <c r="V26" i="24"/>
  <c r="V66" i="24" s="1"/>
  <c r="AB18" i="23"/>
  <c r="AB59" i="23" s="1"/>
  <c r="X18" i="24"/>
  <c r="X59" i="24" s="1"/>
  <c r="X50" i="23"/>
  <c r="X87" i="23" s="1"/>
  <c r="V42" i="23"/>
  <c r="V80" i="23" s="1"/>
  <c r="T34" i="23"/>
  <c r="T73" i="23" s="1"/>
  <c r="S18" i="24"/>
  <c r="S59" i="24" s="1"/>
  <c r="AC42" i="23"/>
  <c r="AC80" i="23" s="1"/>
  <c r="AD26" i="23"/>
  <c r="AD66" i="23" s="1"/>
  <c r="AC42" i="24"/>
  <c r="AC80" i="24" s="1"/>
  <c r="Z26" i="23"/>
  <c r="Z66" i="23" s="1"/>
  <c r="AD50" i="24"/>
  <c r="AD87" i="24" s="1"/>
  <c r="Y26" i="23"/>
  <c r="Y66" i="23" s="1"/>
  <c r="S50" i="23"/>
  <c r="S87" i="23" s="1"/>
  <c r="U42" i="24"/>
  <c r="U80" i="24" s="1"/>
  <c r="Z50" i="24"/>
  <c r="Z87" i="24" s="1"/>
  <c r="Y42" i="24"/>
  <c r="Y80" i="24" s="1"/>
  <c r="V34" i="24"/>
  <c r="V73" i="24" s="1"/>
  <c r="AB50" i="23"/>
  <c r="AB87" i="23" s="1"/>
  <c r="U18" i="23"/>
  <c r="U59" i="23" s="1"/>
  <c r="Y50" i="24"/>
  <c r="Y87" i="24" s="1"/>
  <c r="T50" i="24"/>
  <c r="T87" i="24" s="1"/>
  <c r="T42" i="23"/>
  <c r="T80" i="23" s="1"/>
  <c r="S26" i="24"/>
  <c r="S66" i="24" s="1"/>
  <c r="AC34" i="23"/>
  <c r="AC73" i="23" s="1"/>
  <c r="AD18" i="23"/>
  <c r="AD59" i="23" s="1"/>
  <c r="X42" i="24"/>
  <c r="X80" i="24" s="1"/>
  <c r="Z42" i="23"/>
  <c r="Z80" i="23" s="1"/>
  <c r="AD26" i="24"/>
  <c r="AD66" i="24" s="1"/>
  <c r="Y50" i="23"/>
  <c r="Y87" i="23" s="1"/>
  <c r="S18" i="23"/>
  <c r="S59" i="23" s="1"/>
  <c r="X42" i="23"/>
  <c r="X80" i="23" s="1"/>
  <c r="Z18" i="24"/>
  <c r="Z59" i="24" s="1"/>
  <c r="Y18" i="24"/>
  <c r="Y59" i="24" s="1"/>
  <c r="V42" i="24"/>
  <c r="V80" i="24" s="1"/>
  <c r="AB26" i="23"/>
  <c r="AB66" i="23" s="1"/>
  <c r="T34" i="24"/>
  <c r="T73" i="24" s="1"/>
  <c r="AD42" i="24"/>
  <c r="AD80" i="24" s="1"/>
  <c r="T18" i="24"/>
  <c r="T59" i="24" s="1"/>
  <c r="T26" i="23"/>
  <c r="T66" i="23" s="1"/>
  <c r="S50" i="24"/>
  <c r="S87" i="24" s="1"/>
  <c r="U50" i="23"/>
  <c r="U87" i="23" s="1"/>
  <c r="AD34" i="23"/>
  <c r="AD73" i="23" s="1"/>
  <c r="X34" i="24"/>
  <c r="X73" i="24" s="1"/>
  <c r="Z34" i="23"/>
  <c r="Z73" i="23" s="1"/>
  <c r="AD18" i="24"/>
  <c r="AD59" i="24" s="1"/>
  <c r="W42" i="24"/>
  <c r="W80" i="24" s="1"/>
  <c r="S26" i="23"/>
  <c r="S66" i="23" s="1"/>
  <c r="X26" i="23"/>
  <c r="X66" i="23" s="1"/>
  <c r="Z26" i="24"/>
  <c r="Z66" i="24" s="1"/>
  <c r="Y26" i="24"/>
  <c r="Y66" i="24" s="1"/>
  <c r="AB50" i="24"/>
  <c r="AB87" i="24" s="1"/>
  <c r="AB34" i="23"/>
  <c r="AB73" i="23" s="1"/>
  <c r="S42" i="24"/>
  <c r="S80" i="24" s="1"/>
  <c r="W18" i="24"/>
  <c r="W59" i="24" s="1"/>
  <c r="T26" i="24"/>
  <c r="T66" i="24" s="1"/>
  <c r="W26" i="23"/>
  <c r="W66" i="23" s="1"/>
  <c r="S34" i="24"/>
  <c r="S73" i="24" s="1"/>
  <c r="U26" i="23"/>
  <c r="U66" i="23" s="1"/>
  <c r="AD42" i="23"/>
  <c r="AD80" i="23" s="1"/>
  <c r="X26" i="24"/>
  <c r="X66" i="24" s="1"/>
  <c r="AA26" i="24"/>
  <c r="AA66" i="24" s="1"/>
  <c r="AD34" i="24"/>
  <c r="AD73" i="24" s="1"/>
  <c r="W34" i="24"/>
  <c r="W73" i="24" s="1"/>
  <c r="S34" i="23"/>
  <c r="S73" i="23" s="1"/>
  <c r="X34" i="23"/>
  <c r="X73" i="23" s="1"/>
  <c r="AA26" i="23"/>
  <c r="AA66" i="23" s="1"/>
  <c r="Y34" i="24"/>
  <c r="Y73" i="24" s="1"/>
  <c r="AB18" i="24"/>
  <c r="AB59" i="24" s="1"/>
  <c r="AB42" i="23"/>
  <c r="AB80" i="23" s="1"/>
  <c r="X86" i="24"/>
  <c r="Z72" i="23"/>
  <c r="AC86" i="23"/>
  <c r="Y79" i="23"/>
  <c r="AA58" i="23"/>
  <c r="I87" i="23"/>
  <c r="I73" i="23"/>
  <c r="I66" i="23"/>
  <c r="I59" i="23"/>
  <c r="I80" i="23"/>
  <c r="G87" i="24"/>
  <c r="G59" i="24"/>
  <c r="G66" i="24"/>
  <c r="G73" i="24"/>
  <c r="G80" i="24"/>
  <c r="G59" i="23"/>
  <c r="G87" i="23"/>
  <c r="G73" i="23"/>
  <c r="G80" i="23"/>
  <c r="G66" i="23"/>
  <c r="J66" i="23"/>
  <c r="J59" i="23"/>
  <c r="J73" i="23"/>
  <c r="J80" i="23"/>
  <c r="J87" i="23"/>
  <c r="F59" i="24"/>
  <c r="F66" i="24"/>
  <c r="F87" i="24"/>
  <c r="F73" i="24"/>
  <c r="F80" i="24"/>
  <c r="P87" i="23"/>
  <c r="P59" i="23"/>
  <c r="P66" i="23"/>
  <c r="P80" i="23"/>
  <c r="P73" i="23"/>
  <c r="H87" i="23"/>
  <c r="H66" i="23"/>
  <c r="H59" i="23"/>
  <c r="H73" i="23"/>
  <c r="H80" i="23"/>
  <c r="Q87" i="23"/>
  <c r="Q66" i="23"/>
  <c r="Q59" i="23"/>
  <c r="Q73" i="23"/>
  <c r="Q80" i="23"/>
  <c r="P73" i="24"/>
  <c r="P66" i="24"/>
  <c r="P59" i="24"/>
  <c r="P87" i="24"/>
  <c r="P80" i="24"/>
  <c r="K80" i="24"/>
  <c r="K73" i="24"/>
  <c r="K66" i="24"/>
  <c r="K59" i="24"/>
  <c r="K87" i="24"/>
  <c r="M87" i="23"/>
  <c r="M59" i="23"/>
  <c r="M66" i="23"/>
  <c r="M80" i="23"/>
  <c r="M73" i="23"/>
  <c r="N66" i="24"/>
  <c r="N87" i="24"/>
  <c r="N59" i="24"/>
  <c r="N80" i="24"/>
  <c r="N73" i="24"/>
  <c r="Q87" i="24"/>
  <c r="Q66" i="24"/>
  <c r="Q59" i="24"/>
  <c r="Q73" i="24"/>
  <c r="Q80" i="24"/>
  <c r="L59" i="23"/>
  <c r="L80" i="23"/>
  <c r="L73" i="23"/>
  <c r="L66" i="23"/>
  <c r="L87" i="23"/>
  <c r="J80" i="24"/>
  <c r="J73" i="24"/>
  <c r="J59" i="24"/>
  <c r="J87" i="24"/>
  <c r="J66" i="24"/>
  <c r="F80" i="23"/>
  <c r="F87" i="23"/>
  <c r="F59" i="23"/>
  <c r="F66" i="23"/>
  <c r="F73" i="23"/>
  <c r="H66" i="24"/>
  <c r="H73" i="24"/>
  <c r="H59" i="24"/>
  <c r="H87" i="24"/>
  <c r="H80" i="24"/>
  <c r="K80" i="23"/>
  <c r="K66" i="23"/>
  <c r="K73" i="23"/>
  <c r="K87" i="23"/>
  <c r="K59" i="23"/>
  <c r="M80" i="24"/>
  <c r="M73" i="24"/>
  <c r="M87" i="24"/>
  <c r="M59" i="24"/>
  <c r="M66" i="24"/>
  <c r="N66" i="23"/>
  <c r="N73" i="23"/>
  <c r="N59" i="23"/>
  <c r="N87" i="23"/>
  <c r="N80" i="23"/>
  <c r="L80" i="24"/>
  <c r="L59" i="24"/>
  <c r="L66" i="24"/>
  <c r="L73" i="24"/>
  <c r="L87" i="24"/>
  <c r="I87" i="24"/>
  <c r="I59" i="24"/>
  <c r="I66" i="24"/>
  <c r="I73" i="24"/>
  <c r="I80" i="24"/>
  <c r="O87" i="24"/>
  <c r="O59" i="24"/>
  <c r="O66" i="24"/>
  <c r="O80" i="24"/>
  <c r="O73" i="24"/>
  <c r="O59" i="23"/>
  <c r="O87" i="23"/>
  <c r="O66" i="23"/>
  <c r="O73" i="23"/>
  <c r="O80" i="23"/>
  <c r="Q50" i="38" l="1"/>
  <c r="AC80" i="33"/>
  <c r="O34" i="38"/>
  <c r="Q50" i="39"/>
  <c r="Z80" i="33"/>
  <c r="M42" i="38"/>
  <c r="L50" i="38"/>
  <c r="Y87" i="33"/>
  <c r="M26" i="39"/>
  <c r="L34" i="38"/>
  <c r="AD59" i="33"/>
  <c r="I18" i="38"/>
  <c r="L42" i="38"/>
  <c r="H18" i="39"/>
  <c r="M26" i="38"/>
  <c r="G50" i="39"/>
  <c r="T87" i="33"/>
  <c r="Q34" i="39"/>
  <c r="V66" i="33"/>
  <c r="W59" i="33"/>
  <c r="H18" i="38"/>
  <c r="AD73" i="33"/>
  <c r="O18" i="38"/>
  <c r="J42" i="38"/>
  <c r="M18" i="39"/>
  <c r="F34" i="39"/>
  <c r="F34" i="38"/>
  <c r="K50" i="38"/>
  <c r="M34" i="39"/>
  <c r="H42" i="39"/>
  <c r="M18" i="38"/>
  <c r="J26" i="38"/>
  <c r="J26" i="39"/>
  <c r="O18" i="39"/>
  <c r="P34" i="38"/>
  <c r="L26" i="38"/>
  <c r="J42" i="39"/>
  <c r="P34" i="39"/>
  <c r="L26" i="39"/>
  <c r="N18" i="38"/>
  <c r="X87" i="33"/>
  <c r="N50" i="38"/>
  <c r="Q26" i="39"/>
  <c r="N18" i="39"/>
  <c r="I18" i="39"/>
  <c r="N50" i="39"/>
  <c r="Q26" i="38"/>
  <c r="M34" i="38"/>
  <c r="H42" i="38"/>
  <c r="AG42" i="36"/>
  <c r="H34" i="39"/>
  <c r="G26" i="39"/>
  <c r="L18" i="38"/>
  <c r="Y80" i="33"/>
  <c r="Q42" i="39"/>
  <c r="P26" i="38"/>
  <c r="G34" i="39"/>
  <c r="Q42" i="38"/>
  <c r="J18" i="38"/>
  <c r="N42" i="38"/>
  <c r="P26" i="39"/>
  <c r="K34" i="38"/>
  <c r="X73" i="33"/>
  <c r="N42" i="39"/>
  <c r="S66" i="33"/>
  <c r="G34" i="38"/>
  <c r="Q18" i="39"/>
  <c r="I26" i="39"/>
  <c r="F26" i="38"/>
  <c r="G26" i="38"/>
  <c r="V80" i="33"/>
  <c r="AI42" i="33"/>
  <c r="V42" i="38" s="1"/>
  <c r="AI10" i="32"/>
  <c r="AJ10" i="32"/>
  <c r="AF26" i="36"/>
  <c r="AG50" i="33"/>
  <c r="K42" i="39"/>
  <c r="G18" i="39"/>
  <c r="AC59" i="33"/>
  <c r="S87" i="33"/>
  <c r="N34" i="39"/>
  <c r="P50" i="39"/>
  <c r="G18" i="38"/>
  <c r="P18" i="38"/>
  <c r="P50" i="38"/>
  <c r="L34" i="39"/>
  <c r="F50" i="38"/>
  <c r="Z87" i="33"/>
  <c r="AB80" i="33"/>
  <c r="M50" i="38"/>
  <c r="G42" i="38"/>
  <c r="H50" i="38"/>
  <c r="G42" i="39"/>
  <c r="H50" i="39"/>
  <c r="J34" i="38"/>
  <c r="F18" i="38"/>
  <c r="O26" i="38"/>
  <c r="J34" i="39"/>
  <c r="F18" i="39"/>
  <c r="O26" i="39"/>
  <c r="U66" i="33"/>
  <c r="AF18" i="36"/>
  <c r="N26" i="38"/>
  <c r="H26" i="38"/>
  <c r="K26" i="38"/>
  <c r="I42" i="38"/>
  <c r="F42" i="38"/>
  <c r="K18" i="38"/>
  <c r="P42" i="38"/>
  <c r="X66" i="33"/>
  <c r="AG18" i="33"/>
  <c r="K18" i="39"/>
  <c r="Y59" i="33"/>
  <c r="AB73" i="33"/>
  <c r="N26" i="39"/>
  <c r="O42" i="38"/>
  <c r="AG25" i="33"/>
  <c r="AG25" i="36"/>
  <c r="T24" i="38"/>
  <c r="T24" i="39"/>
  <c r="T16" i="39"/>
  <c r="T16" i="38"/>
  <c r="T48" i="39"/>
  <c r="T48" i="38"/>
  <c r="U48" i="38"/>
  <c r="U48" i="39"/>
  <c r="AI25" i="36"/>
  <c r="AI25" i="33"/>
  <c r="AG17" i="36"/>
  <c r="AG17" i="33"/>
  <c r="W87" i="33"/>
  <c r="AI17" i="33"/>
  <c r="AI17" i="36"/>
  <c r="AH41" i="36"/>
  <c r="AH41" i="33"/>
  <c r="AI41" i="36"/>
  <c r="AI41" i="33"/>
  <c r="S16" i="39"/>
  <c r="S16" i="38"/>
  <c r="AH33" i="36"/>
  <c r="AH33" i="33"/>
  <c r="AG33" i="36"/>
  <c r="AG33" i="33"/>
  <c r="AF49" i="33"/>
  <c r="AF49" i="36"/>
  <c r="S32" i="39"/>
  <c r="S32" i="38"/>
  <c r="V48" i="38"/>
  <c r="V48" i="39"/>
  <c r="AH17" i="36"/>
  <c r="AH17" i="33"/>
  <c r="V24" i="38"/>
  <c r="V24" i="39"/>
  <c r="S48" i="39"/>
  <c r="S48" i="38"/>
  <c r="AF33" i="36"/>
  <c r="AF33" i="33"/>
  <c r="V16" i="38"/>
  <c r="V16" i="39"/>
  <c r="AF25" i="36"/>
  <c r="AF25" i="33"/>
  <c r="U40" i="39"/>
  <c r="U40" i="38"/>
  <c r="V40" i="38"/>
  <c r="V40" i="39"/>
  <c r="O50" i="38"/>
  <c r="J50" i="38"/>
  <c r="U24" i="38"/>
  <c r="U24" i="39"/>
  <c r="AG49" i="33"/>
  <c r="AG49" i="36"/>
  <c r="U32" i="38"/>
  <c r="U32" i="39"/>
  <c r="V32" i="38"/>
  <c r="V32" i="39"/>
  <c r="AF17" i="33"/>
  <c r="AF17" i="36"/>
  <c r="O50" i="39"/>
  <c r="S24" i="38"/>
  <c r="S24" i="39"/>
  <c r="S40" i="38"/>
  <c r="S40" i="39"/>
  <c r="T32" i="39"/>
  <c r="T32" i="38"/>
  <c r="AF41" i="36"/>
  <c r="AF41" i="33"/>
  <c r="T40" i="39"/>
  <c r="T40" i="38"/>
  <c r="AH49" i="33"/>
  <c r="AH49" i="36"/>
  <c r="AH25" i="33"/>
  <c r="AH25" i="36"/>
  <c r="AG41" i="36"/>
  <c r="AG41" i="33"/>
  <c r="U16" i="38"/>
  <c r="U16" i="39"/>
  <c r="AI49" i="36"/>
  <c r="AI49" i="33"/>
  <c r="AI33" i="33"/>
  <c r="AI33" i="36"/>
  <c r="K72" i="28"/>
  <c r="C60" i="30" s="1"/>
  <c r="C38" i="29"/>
  <c r="C17" i="30"/>
  <c r="C31" i="29"/>
  <c r="C31" i="30"/>
  <c r="C10" i="30"/>
  <c r="C38" i="30"/>
  <c r="C10" i="29"/>
  <c r="N18" i="27"/>
  <c r="N59" i="27" s="1"/>
  <c r="F47" i="29" s="1"/>
  <c r="I59" i="27"/>
  <c r="N50" i="27"/>
  <c r="N87" i="27" s="1"/>
  <c r="F75" i="29" s="1"/>
  <c r="I87" i="27"/>
  <c r="I73" i="27"/>
  <c r="N34" i="27"/>
  <c r="N73" i="27" s="1"/>
  <c r="F61" i="29" s="1"/>
  <c r="N26" i="27"/>
  <c r="N66" i="27" s="1"/>
  <c r="F54" i="29" s="1"/>
  <c r="I66" i="27"/>
  <c r="N42" i="27"/>
  <c r="N80" i="27" s="1"/>
  <c r="F68" i="29" s="1"/>
  <c r="I80" i="27"/>
  <c r="N26" i="28"/>
  <c r="N66" i="28" s="1"/>
  <c r="F54" i="30" s="1"/>
  <c r="I66" i="28"/>
  <c r="N42" i="28"/>
  <c r="N80" i="28" s="1"/>
  <c r="F68" i="30" s="1"/>
  <c r="I80" i="28"/>
  <c r="N34" i="28"/>
  <c r="N73" i="28" s="1"/>
  <c r="F61" i="30" s="1"/>
  <c r="I73" i="28"/>
  <c r="I59" i="28"/>
  <c r="N18" i="28"/>
  <c r="N59" i="28" s="1"/>
  <c r="F47" i="30" s="1"/>
  <c r="N50" i="28"/>
  <c r="N87" i="28" s="1"/>
  <c r="F75" i="30" s="1"/>
  <c r="I87" i="28"/>
  <c r="C17" i="29"/>
  <c r="C24" i="29"/>
  <c r="H6" i="28"/>
  <c r="H6" i="27"/>
  <c r="T40" i="16"/>
  <c r="Q39" i="16"/>
  <c r="R40" i="16"/>
  <c r="S40" i="16"/>
  <c r="AG42" i="33" l="1"/>
  <c r="AF26" i="33"/>
  <c r="AI42" i="36"/>
  <c r="AG50" i="36"/>
  <c r="AG18" i="36"/>
  <c r="V42" i="39"/>
  <c r="AI11" i="32"/>
  <c r="AJ11" i="32"/>
  <c r="AH18" i="36"/>
  <c r="AH18" i="33"/>
  <c r="U18" i="38" s="1"/>
  <c r="AF18" i="33"/>
  <c r="V49" i="38"/>
  <c r="V49" i="39"/>
  <c r="T49" i="39"/>
  <c r="T49" i="38"/>
  <c r="AH26" i="36"/>
  <c r="AH26" i="33"/>
  <c r="U26" i="38" s="1"/>
  <c r="S17" i="39"/>
  <c r="S17" i="38"/>
  <c r="S33" i="39"/>
  <c r="S33" i="38"/>
  <c r="U33" i="38"/>
  <c r="U33" i="39"/>
  <c r="AI18" i="33"/>
  <c r="AI18" i="36"/>
  <c r="T17" i="38"/>
  <c r="T17" i="39"/>
  <c r="AI50" i="36"/>
  <c r="AI50" i="33"/>
  <c r="T41" i="38"/>
  <c r="T41" i="39"/>
  <c r="S41" i="39"/>
  <c r="S41" i="38"/>
  <c r="AI34" i="36"/>
  <c r="AI34" i="33"/>
  <c r="AF50" i="36"/>
  <c r="AF50" i="33"/>
  <c r="V25" i="38"/>
  <c r="V25" i="39"/>
  <c r="AH42" i="33"/>
  <c r="U42" i="38" s="1"/>
  <c r="AH42" i="36"/>
  <c r="AI26" i="33"/>
  <c r="AI26" i="36"/>
  <c r="S25" i="39"/>
  <c r="S25" i="38"/>
  <c r="AF34" i="36"/>
  <c r="AF34" i="33"/>
  <c r="U17" i="38"/>
  <c r="U17" i="39"/>
  <c r="S49" i="39"/>
  <c r="S49" i="38"/>
  <c r="AG34" i="36"/>
  <c r="AG34" i="33"/>
  <c r="U25" i="38"/>
  <c r="U25" i="39"/>
  <c r="AF42" i="33"/>
  <c r="AF42" i="36"/>
  <c r="V41" i="39"/>
  <c r="V41" i="38"/>
  <c r="AH50" i="36"/>
  <c r="AH50" i="33"/>
  <c r="U50" i="38" s="1"/>
  <c r="AH34" i="33"/>
  <c r="U34" i="39" s="1"/>
  <c r="AH34" i="36"/>
  <c r="T33" i="39"/>
  <c r="T33" i="38"/>
  <c r="T25" i="39"/>
  <c r="T25" i="38"/>
  <c r="V33" i="39"/>
  <c r="V33" i="38"/>
  <c r="U49" i="39"/>
  <c r="U49" i="38"/>
  <c r="AG26" i="36"/>
  <c r="AG26" i="33"/>
  <c r="U41" i="39"/>
  <c r="U41" i="38"/>
  <c r="V17" i="38"/>
  <c r="V17" i="39"/>
  <c r="M26" i="27"/>
  <c r="M66" i="27" s="1"/>
  <c r="E54" i="29" s="1"/>
  <c r="H66" i="27"/>
  <c r="H73" i="27"/>
  <c r="M34" i="27"/>
  <c r="M73" i="27" s="1"/>
  <c r="E61" i="29" s="1"/>
  <c r="M42" i="27"/>
  <c r="M80" i="27" s="1"/>
  <c r="E68" i="29" s="1"/>
  <c r="H80" i="27"/>
  <c r="M50" i="27"/>
  <c r="M87" i="27" s="1"/>
  <c r="E75" i="29" s="1"/>
  <c r="H87" i="27"/>
  <c r="M18" i="27"/>
  <c r="M59" i="27" s="1"/>
  <c r="E47" i="29" s="1"/>
  <c r="H59" i="27"/>
  <c r="M42" i="28"/>
  <c r="M80" i="28" s="1"/>
  <c r="E68" i="30" s="1"/>
  <c r="H80" i="28"/>
  <c r="H66" i="28"/>
  <c r="M26" i="28"/>
  <c r="M66" i="28" s="1"/>
  <c r="E54" i="30" s="1"/>
  <c r="M34" i="28"/>
  <c r="M73" i="28" s="1"/>
  <c r="E61" i="30" s="1"/>
  <c r="H73" i="28"/>
  <c r="M50" i="28"/>
  <c r="M87" i="28" s="1"/>
  <c r="E75" i="30" s="1"/>
  <c r="H87" i="28"/>
  <c r="M18" i="28"/>
  <c r="M59" i="28" s="1"/>
  <c r="E47" i="30" s="1"/>
  <c r="H59" i="28"/>
  <c r="G6" i="28"/>
  <c r="G6" i="27"/>
  <c r="T39" i="16"/>
  <c r="S39" i="16"/>
  <c r="R39" i="16"/>
  <c r="U26" i="39" l="1"/>
  <c r="U18" i="39"/>
  <c r="U42" i="39"/>
  <c r="V34" i="39"/>
  <c r="V34" i="38"/>
  <c r="V26" i="38"/>
  <c r="V26" i="39"/>
  <c r="V18" i="38"/>
  <c r="V18" i="39"/>
  <c r="U34" i="38"/>
  <c r="U50" i="39"/>
  <c r="V50" i="39"/>
  <c r="V50" i="38"/>
  <c r="T34" i="38"/>
  <c r="T34" i="39"/>
  <c r="T18" i="38"/>
  <c r="T18" i="39"/>
  <c r="T50" i="38"/>
  <c r="T50" i="39"/>
  <c r="T26" i="39"/>
  <c r="T26" i="38"/>
  <c r="T42" i="38"/>
  <c r="T42" i="39"/>
  <c r="L42" i="28"/>
  <c r="L80" i="28" s="1"/>
  <c r="D68" i="30" s="1"/>
  <c r="G80" i="28"/>
  <c r="L34" i="28"/>
  <c r="L73" i="28" s="1"/>
  <c r="D61" i="30" s="1"/>
  <c r="G73" i="28"/>
  <c r="L18" i="28"/>
  <c r="L59" i="28" s="1"/>
  <c r="D47" i="30" s="1"/>
  <c r="G59" i="28"/>
  <c r="G66" i="28"/>
  <c r="L26" i="28"/>
  <c r="L66" i="28" s="1"/>
  <c r="D54" i="30" s="1"/>
  <c r="L50" i="28"/>
  <c r="L87" i="28" s="1"/>
  <c r="D75" i="30" s="1"/>
  <c r="G87" i="28"/>
  <c r="L42" i="27"/>
  <c r="L80" i="27" s="1"/>
  <c r="D68" i="29" s="1"/>
  <c r="G80" i="27"/>
  <c r="G73" i="27"/>
  <c r="L34" i="27"/>
  <c r="L73" i="27" s="1"/>
  <c r="D61" i="29" s="1"/>
  <c r="L18" i="27"/>
  <c r="L59" i="27" s="1"/>
  <c r="D47" i="29" s="1"/>
  <c r="G59" i="27"/>
  <c r="L50" i="27"/>
  <c r="L87" i="27" s="1"/>
  <c r="D75" i="29" s="1"/>
  <c r="G87" i="27"/>
  <c r="L26" i="27"/>
  <c r="L66" i="27" s="1"/>
  <c r="D54" i="29" s="1"/>
  <c r="G66" i="27"/>
  <c r="F6" i="28"/>
  <c r="F6" i="27"/>
  <c r="S50" i="39" l="1"/>
  <c r="S50" i="38"/>
  <c r="S26" i="39"/>
  <c r="S26" i="38"/>
  <c r="S18" i="39"/>
  <c r="S18" i="38"/>
  <c r="S42" i="39"/>
  <c r="S42" i="38"/>
  <c r="S34" i="39"/>
  <c r="S34" i="38"/>
  <c r="K26" i="27"/>
  <c r="K66" i="27" s="1"/>
  <c r="C54" i="29" s="1"/>
  <c r="F66" i="27"/>
  <c r="K34" i="27"/>
  <c r="K73" i="27" s="1"/>
  <c r="C61" i="29" s="1"/>
  <c r="F73" i="27"/>
  <c r="K50" i="27"/>
  <c r="K87" i="27" s="1"/>
  <c r="C75" i="29" s="1"/>
  <c r="F87" i="27"/>
  <c r="K18" i="27"/>
  <c r="K59" i="27" s="1"/>
  <c r="C47" i="29" s="1"/>
  <c r="F59" i="27"/>
  <c r="K42" i="27"/>
  <c r="K80" i="27" s="1"/>
  <c r="C68" i="29" s="1"/>
  <c r="F80" i="27"/>
  <c r="K26" i="28"/>
  <c r="K66" i="28" s="1"/>
  <c r="C54" i="30" s="1"/>
  <c r="F66" i="28"/>
  <c r="K42" i="28"/>
  <c r="K80" i="28" s="1"/>
  <c r="C68" i="30" s="1"/>
  <c r="F80" i="28"/>
  <c r="K34" i="28"/>
  <c r="K73" i="28" s="1"/>
  <c r="C61" i="30" s="1"/>
  <c r="F73" i="28"/>
  <c r="K50" i="28"/>
  <c r="K87" i="28" s="1"/>
  <c r="C75" i="30" s="1"/>
  <c r="F87" i="28"/>
  <c r="K18" i="28"/>
  <c r="K59" i="28" s="1"/>
  <c r="C47" i="30" s="1"/>
  <c r="F59" i="28"/>
</calcChain>
</file>

<file path=xl/sharedStrings.xml><?xml version="1.0" encoding="utf-8"?>
<sst xmlns="http://schemas.openxmlformats.org/spreadsheetml/2006/main" count="1315" uniqueCount="55">
  <si>
    <t>Time</t>
  </si>
  <si>
    <t>Cost Center</t>
  </si>
  <si>
    <t>Account</t>
  </si>
  <si>
    <t>Product</t>
  </si>
  <si>
    <t>TSG_xINT</t>
  </si>
  <si>
    <t>Purchase</t>
  </si>
  <si>
    <t>Refinance</t>
  </si>
  <si>
    <t>Commercial</t>
  </si>
  <si>
    <t>Opened Title Orders Per Day</t>
  </si>
  <si>
    <t>OOPD</t>
  </si>
  <si>
    <t>Closed Title Orders Per Day</t>
  </si>
  <si>
    <t>COPD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</si>
  <si>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</si>
  <si>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</si>
  <si>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</si>
  <si>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</si>
  <si>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</si>
  <si>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</si>
  <si>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</si>
  <si>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</si>
  <si>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</si>
  <si>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</si>
  <si>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</si>
  <si>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</si>
  <si>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Time -1</t>
  </si>
  <si>
    <t>Time -2</t>
  </si>
  <si>
    <t>Time -3</t>
  </si>
  <si>
    <t>Other</t>
  </si>
  <si>
    <t>Other Products</t>
  </si>
  <si>
    <t>Total</t>
  </si>
  <si>
    <t>Business Mix</t>
  </si>
  <si>
    <t>Time -4</t>
  </si>
  <si>
    <t>Current Year</t>
  </si>
  <si>
    <t>Time -5</t>
  </si>
  <si>
    <t>Year-Over-Year Growth in Opened Title Orders Per Day</t>
  </si>
  <si>
    <t>Year-Over-Year Growth in Closed Title Orders Per Day</t>
  </si>
  <si>
    <t>Round Factor</t>
  </si>
  <si>
    <t>Q4</t>
  </si>
  <si>
    <t>Current Qtr</t>
  </si>
  <si>
    <t>Quarter Table</t>
  </si>
  <si>
    <t>Q1</t>
  </si>
  <si>
    <t>Final</t>
  </si>
  <si>
    <t>Actual</t>
  </si>
  <si>
    <t>Q2</t>
  </si>
  <si>
    <t>Q3</t>
  </si>
  <si>
    <t>Forecast</t>
  </si>
  <si>
    <t>Business Days</t>
  </si>
  <si>
    <t>FLTC</t>
  </si>
  <si>
    <t>FLTO</t>
  </si>
  <si>
    <t>Open Orders</t>
  </si>
  <si>
    <t>Closed Orders</t>
  </si>
  <si>
    <t>Manual Calc</t>
  </si>
  <si>
    <t>Open Title Orders Per Day CHECK</t>
  </si>
  <si>
    <t>YearTotal</t>
  </si>
  <si>
    <t>Default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</si>
</sst>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  <numFmt numFmtId="167" formatCode="0.0000000000000000000000000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10"/>
      <name val="Segoe UI"/>
      <family val="2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4D6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Fill="1" applyBorder="1"/>
    <xf numFmtId="0" fontId="0" fillId="0" borderId="0" xfId="0" applyFont="1" applyFill="1" applyBorder="1"/>
    <xf numFmtId="0" fontId="7" fillId="0" borderId="0" xfId="0" applyFont="1" applyFill="1" applyBorder="1"/>
    <xf numFmtId="0" fontId="9" fillId="0" borderId="0" xfId="0" quotePrefix="1" applyFont="1" applyFill="1" applyBorder="1"/>
    <xf numFmtId="165" fontId="6" fillId="0" borderId="0" xfId="1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2" borderId="0" xfId="0" applyFont="1" applyFill="1" applyBorder="1" applyAlignment="1">
      <alignment horizontal="center"/>
    </xf>
    <xf numFmtId="164" fontId="8" fillId="0" borderId="0" xfId="0" quotePrefix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6" fillId="0" borderId="0" xfId="0" quotePrefix="1" applyNumberFormat="1" applyFont="1" applyFill="1" applyBorder="1" applyAlignment="1">
      <alignment horizontal="left" indent="2"/>
    </xf>
    <xf numFmtId="0" fontId="11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5" borderId="0" xfId="0" applyFill="1" applyBorder="1"/>
    <xf numFmtId="0" fontId="2" fillId="5" borderId="0" xfId="0" applyFont="1" applyFill="1" applyBorder="1" applyAlignment="1">
      <alignment vertical="center"/>
    </xf>
    <xf numFmtId="0" fontId="4" fillId="0" borderId="0" xfId="0" applyFont="1" applyFill="1" applyBorder="1"/>
    <xf numFmtId="164" fontId="8" fillId="6" borderId="1" xfId="0" quotePrefix="1" applyNumberFormat="1" applyFont="1" applyFill="1" applyBorder="1" applyAlignment="1">
      <alignment horizontal="left"/>
    </xf>
    <xf numFmtId="0" fontId="0" fillId="6" borderId="1" xfId="0" applyFont="1" applyFill="1" applyBorder="1"/>
    <xf numFmtId="164" fontId="2" fillId="7" borderId="0" xfId="0" quotePrefix="1" applyNumberFormat="1" applyFont="1" applyFill="1" applyBorder="1" applyAlignment="1">
      <alignment horizontal="left"/>
    </xf>
    <xf numFmtId="164" fontId="2" fillId="7" borderId="0" xfId="0" quotePrefix="1" applyNumberFormat="1" applyFont="1" applyFill="1" applyBorder="1" applyAlignment="1">
      <alignment horizontal="center"/>
    </xf>
    <xf numFmtId="0" fontId="12" fillId="0" borderId="0" xfId="0" applyFont="1" applyFill="1" applyBorder="1"/>
    <xf numFmtId="164" fontId="13" fillId="0" borderId="0" xfId="0" quotePrefix="1" applyNumberFormat="1" applyFont="1" applyFill="1" applyBorder="1" applyAlignment="1">
      <alignment horizontal="left" indent="1"/>
    </xf>
    <xf numFmtId="165" fontId="11" fillId="0" borderId="0" xfId="1" applyNumberFormat="1" applyFont="1"/>
    <xf numFmtId="0" fontId="11" fillId="0" borderId="0" xfId="0" applyFont="1"/>
    <xf numFmtId="164" fontId="2" fillId="8" borderId="0" xfId="0" quotePrefix="1" applyNumberFormat="1" applyFont="1" applyFill="1" applyBorder="1" applyAlignment="1">
      <alignment horizontal="left"/>
    </xf>
    <xf numFmtId="164" fontId="2" fillId="8" borderId="0" xfId="0" quotePrefix="1" applyNumberFormat="1" applyFont="1" applyFill="1" applyBorder="1" applyAlignment="1">
      <alignment horizontal="center"/>
    </xf>
    <xf numFmtId="164" fontId="8" fillId="6" borderId="2" xfId="0" quotePrefix="1" applyNumberFormat="1" applyFont="1" applyFill="1" applyBorder="1" applyAlignment="1">
      <alignment horizontal="left"/>
    </xf>
    <xf numFmtId="0" fontId="0" fillId="6" borderId="2" xfId="0" applyFont="1" applyFill="1" applyBorder="1"/>
    <xf numFmtId="0" fontId="14" fillId="0" borderId="3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0" fillId="9" borderId="0" xfId="0" applyFont="1" applyFill="1" applyBorder="1" applyAlignment="1">
      <alignment horizontal="center"/>
    </xf>
    <xf numFmtId="165" fontId="0" fillId="0" borderId="0" xfId="0" applyNumberFormat="1" applyFont="1" applyFill="1" applyBorder="1"/>
    <xf numFmtId="164" fontId="2" fillId="7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/>
    <xf numFmtId="0" fontId="16" fillId="0" borderId="0" xfId="0" applyFont="1" applyFill="1" applyBorder="1"/>
    <xf numFmtId="43" fontId="6" fillId="0" borderId="0" xfId="1" applyFont="1" applyFill="1" applyBorder="1" applyAlignment="1">
      <alignment horizontal="right"/>
    </xf>
    <xf numFmtId="167" fontId="0" fillId="0" borderId="0" xfId="2" applyNumberFormat="1" applyFont="1" applyFill="1" applyBorder="1"/>
    <xf numFmtId="43" fontId="0" fillId="0" borderId="0" xfId="1" applyFont="1" applyFill="1" applyBorder="1"/>
    <xf numFmtId="0" fontId="2" fillId="1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4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4E2C-7158-4CA5-87B5-7CCAFD03594C}">
  <sheetPr>
    <tabColor theme="9" tint="0.39997558519241921"/>
  </sheetPr>
  <dimension ref="B2:AA66"/>
  <sheetViews>
    <sheetView showGridLines="0" workbookViewId="0">
      <selection activeCell="H28" sqref="H28"/>
    </sheetView>
  </sheetViews>
  <sheetFormatPr defaultRowHeight="15" outlineLevelRow="1" outlineLevelCol="1" x14ac:dyDescent="0.25"/>
  <cols>
    <col min="2" max="2" width="2.5703125" customWidth="1"/>
    <col min="3" max="3" width="14.7109375" customWidth="1"/>
    <col min="4" max="4" width="12.85546875" customWidth="1"/>
    <col min="5" max="5" width="2.5703125" customWidth="1"/>
    <col min="9" max="9" width="3.7109375" hidden="1" customWidth="1" outlineLevel="1"/>
    <col min="10" max="26" width="9.140625" hidden="1" customWidth="1" outlineLevel="1"/>
    <col min="27" max="27" width="9.140625" collapsed="1"/>
  </cols>
  <sheetData>
    <row r="2" spans="2:15" ht="7.5" customHeight="1" x14ac:dyDescent="0.25">
      <c r="B2" s="17"/>
      <c r="C2" s="17"/>
      <c r="D2" s="17"/>
      <c r="E2" s="17"/>
    </row>
    <row r="3" spans="2:15" x14ac:dyDescent="0.25">
      <c r="B3" s="17"/>
      <c r="C3" s="18" t="s">
        <v>32</v>
      </c>
      <c r="D3" s="16">
        <v>2023</v>
      </c>
      <c r="E3" s="17"/>
    </row>
    <row r="4" spans="2:15" ht="6.75" customHeight="1" x14ac:dyDescent="0.25">
      <c r="B4" s="17"/>
      <c r="C4" s="18"/>
      <c r="D4" s="18"/>
      <c r="E4" s="17"/>
    </row>
    <row r="5" spans="2:15" ht="13.5" hidden="1" customHeight="1" outlineLevel="1" x14ac:dyDescent="0.25">
      <c r="B5" s="17"/>
      <c r="C5" s="18" t="s">
        <v>38</v>
      </c>
      <c r="D5" s="43" t="s">
        <v>37</v>
      </c>
      <c r="E5" s="17"/>
    </row>
    <row r="6" spans="2:15" ht="6.75" customHeight="1" collapsed="1" x14ac:dyDescent="0.25">
      <c r="B6" s="17"/>
      <c r="C6" s="18"/>
      <c r="D6" s="18"/>
      <c r="E6" s="17"/>
    </row>
    <row r="7" spans="2:15" x14ac:dyDescent="0.25">
      <c r="B7" s="17"/>
      <c r="C7" s="18" t="s">
        <v>36</v>
      </c>
      <c r="D7" s="16">
        <v>1</v>
      </c>
      <c r="E7" s="17"/>
    </row>
    <row r="8" spans="2:15" ht="7.5" customHeight="1" x14ac:dyDescent="0.25">
      <c r="B8" s="17"/>
      <c r="C8" s="17"/>
      <c r="D8" s="17"/>
      <c r="E8" s="17"/>
    </row>
    <row r="15" spans="2:15" x14ac:dyDescent="0.25">
      <c r="I15" s="14"/>
      <c r="J15" s="15">
        <f>$D$3</f>
        <v>2023</v>
      </c>
      <c r="K15" s="15">
        <f>J15-1</f>
        <v>2022</v>
      </c>
      <c r="L15" s="15">
        <f>K15-1</f>
        <v>2021</v>
      </c>
      <c r="M15" s="15">
        <f>L15-1</f>
        <v>2020</v>
      </c>
      <c r="N15" s="15">
        <f>M15-1</f>
        <v>2019</v>
      </c>
      <c r="O15" s="15">
        <f>N15-1</f>
        <v>2018</v>
      </c>
    </row>
    <row r="16" spans="2:15" x14ac:dyDescent="0.25">
      <c r="I16" s="15">
        <v>1</v>
      </c>
      <c r="J16" s="13" t="str">
        <f>J$15&amp;"-"&amp;TEXT($I16,"00")</f>
        <v>2023-01</v>
      </c>
      <c r="K16" s="13" t="str">
        <f t="shared" ref="K16:O27" si="0">K$15&amp;"-"&amp;TEXT($I16,"00")</f>
        <v>2022-01</v>
      </c>
      <c r="L16" s="13" t="str">
        <f t="shared" si="0"/>
        <v>2021-01</v>
      </c>
      <c r="M16" s="13" t="str">
        <f t="shared" si="0"/>
        <v>2020-01</v>
      </c>
      <c r="N16" s="13" t="str">
        <f t="shared" si="0"/>
        <v>2019-01</v>
      </c>
      <c r="O16" s="13" t="str">
        <f t="shared" si="0"/>
        <v>2018-01</v>
      </c>
    </row>
    <row r="17" spans="9:15" x14ac:dyDescent="0.25">
      <c r="I17" s="15">
        <v>2</v>
      </c>
      <c r="J17" s="13" t="str">
        <f t="shared" ref="J17:J27" si="1">J$15&amp;"-"&amp;TEXT($I17,"00")</f>
        <v>2023-02</v>
      </c>
      <c r="K17" s="13" t="str">
        <f t="shared" si="0"/>
        <v>2022-02</v>
      </c>
      <c r="L17" s="13" t="str">
        <f t="shared" si="0"/>
        <v>2021-02</v>
      </c>
      <c r="M17" s="13" t="str">
        <f t="shared" si="0"/>
        <v>2020-02</v>
      </c>
      <c r="N17" s="13" t="str">
        <f t="shared" si="0"/>
        <v>2019-02</v>
      </c>
      <c r="O17" s="13" t="str">
        <f t="shared" si="0"/>
        <v>2018-02</v>
      </c>
    </row>
    <row r="18" spans="9:15" x14ac:dyDescent="0.25">
      <c r="I18" s="15">
        <v>3</v>
      </c>
      <c r="J18" s="13" t="str">
        <f t="shared" si="1"/>
        <v>2023-03</v>
      </c>
      <c r="K18" s="13" t="str">
        <f t="shared" si="0"/>
        <v>2022-03</v>
      </c>
      <c r="L18" s="13" t="str">
        <f t="shared" si="0"/>
        <v>2021-03</v>
      </c>
      <c r="M18" s="13" t="str">
        <f t="shared" si="0"/>
        <v>2020-03</v>
      </c>
      <c r="N18" s="13" t="str">
        <f t="shared" si="0"/>
        <v>2019-03</v>
      </c>
      <c r="O18" s="13" t="str">
        <f t="shared" si="0"/>
        <v>2018-03</v>
      </c>
    </row>
    <row r="19" spans="9:15" x14ac:dyDescent="0.25">
      <c r="I19" s="15">
        <v>4</v>
      </c>
      <c r="J19" s="13" t="str">
        <f t="shared" si="1"/>
        <v>2023-04</v>
      </c>
      <c r="K19" s="13" t="str">
        <f t="shared" si="0"/>
        <v>2022-04</v>
      </c>
      <c r="L19" s="13" t="str">
        <f t="shared" si="0"/>
        <v>2021-04</v>
      </c>
      <c r="M19" s="13" t="str">
        <f t="shared" si="0"/>
        <v>2020-04</v>
      </c>
      <c r="N19" s="13" t="str">
        <f t="shared" si="0"/>
        <v>2019-04</v>
      </c>
      <c r="O19" s="13" t="str">
        <f t="shared" si="0"/>
        <v>2018-04</v>
      </c>
    </row>
    <row r="20" spans="9:15" x14ac:dyDescent="0.25">
      <c r="I20" s="15">
        <v>5</v>
      </c>
      <c r="J20" s="13" t="str">
        <f t="shared" si="1"/>
        <v>2023-05</v>
      </c>
      <c r="K20" s="13" t="str">
        <f t="shared" si="0"/>
        <v>2022-05</v>
      </c>
      <c r="L20" s="13" t="str">
        <f t="shared" si="0"/>
        <v>2021-05</v>
      </c>
      <c r="M20" s="13" t="str">
        <f t="shared" si="0"/>
        <v>2020-05</v>
      </c>
      <c r="N20" s="13" t="str">
        <f t="shared" si="0"/>
        <v>2019-05</v>
      </c>
      <c r="O20" s="13" t="str">
        <f t="shared" si="0"/>
        <v>2018-05</v>
      </c>
    </row>
    <row r="21" spans="9:15" x14ac:dyDescent="0.25">
      <c r="I21" s="15">
        <v>6</v>
      </c>
      <c r="J21" s="13" t="str">
        <f t="shared" si="1"/>
        <v>2023-06</v>
      </c>
      <c r="K21" s="13" t="str">
        <f t="shared" si="0"/>
        <v>2022-06</v>
      </c>
      <c r="L21" s="13" t="str">
        <f t="shared" si="0"/>
        <v>2021-06</v>
      </c>
      <c r="M21" s="13" t="str">
        <f t="shared" si="0"/>
        <v>2020-06</v>
      </c>
      <c r="N21" s="13" t="str">
        <f t="shared" si="0"/>
        <v>2019-06</v>
      </c>
      <c r="O21" s="13" t="str">
        <f t="shared" si="0"/>
        <v>2018-06</v>
      </c>
    </row>
    <row r="22" spans="9:15" x14ac:dyDescent="0.25">
      <c r="I22" s="15">
        <v>7</v>
      </c>
      <c r="J22" s="13" t="str">
        <f t="shared" si="1"/>
        <v>2023-07</v>
      </c>
      <c r="K22" s="13" t="str">
        <f t="shared" si="0"/>
        <v>2022-07</v>
      </c>
      <c r="L22" s="13" t="str">
        <f t="shared" si="0"/>
        <v>2021-07</v>
      </c>
      <c r="M22" s="13" t="str">
        <f t="shared" si="0"/>
        <v>2020-07</v>
      </c>
      <c r="N22" s="13" t="str">
        <f t="shared" si="0"/>
        <v>2019-07</v>
      </c>
      <c r="O22" s="13" t="str">
        <f t="shared" si="0"/>
        <v>2018-07</v>
      </c>
    </row>
    <row r="23" spans="9:15" x14ac:dyDescent="0.25">
      <c r="I23" s="15">
        <v>8</v>
      </c>
      <c r="J23" s="13" t="str">
        <f t="shared" si="1"/>
        <v>2023-08</v>
      </c>
      <c r="K23" s="13" t="str">
        <f t="shared" si="0"/>
        <v>2022-08</v>
      </c>
      <c r="L23" s="13" t="str">
        <f t="shared" si="0"/>
        <v>2021-08</v>
      </c>
      <c r="M23" s="13" t="str">
        <f t="shared" si="0"/>
        <v>2020-08</v>
      </c>
      <c r="N23" s="13" t="str">
        <f t="shared" si="0"/>
        <v>2019-08</v>
      </c>
      <c r="O23" s="13" t="str">
        <f t="shared" si="0"/>
        <v>2018-08</v>
      </c>
    </row>
    <row r="24" spans="9:15" x14ac:dyDescent="0.25">
      <c r="I24" s="15">
        <v>9</v>
      </c>
      <c r="J24" s="13" t="str">
        <f t="shared" si="1"/>
        <v>2023-09</v>
      </c>
      <c r="K24" s="13" t="str">
        <f t="shared" si="0"/>
        <v>2022-09</v>
      </c>
      <c r="L24" s="13" t="str">
        <f t="shared" si="0"/>
        <v>2021-09</v>
      </c>
      <c r="M24" s="13" t="str">
        <f t="shared" si="0"/>
        <v>2020-09</v>
      </c>
      <c r="N24" s="13" t="str">
        <f t="shared" si="0"/>
        <v>2019-09</v>
      </c>
      <c r="O24" s="13" t="str">
        <f t="shared" si="0"/>
        <v>2018-09</v>
      </c>
    </row>
    <row r="25" spans="9:15" x14ac:dyDescent="0.25">
      <c r="I25" s="15">
        <v>10</v>
      </c>
      <c r="J25" s="13" t="str">
        <f t="shared" si="1"/>
        <v>2023-10</v>
      </c>
      <c r="K25" s="13" t="str">
        <f t="shared" si="0"/>
        <v>2022-10</v>
      </c>
      <c r="L25" s="13" t="str">
        <f t="shared" si="0"/>
        <v>2021-10</v>
      </c>
      <c r="M25" s="13" t="str">
        <f t="shared" si="0"/>
        <v>2020-10</v>
      </c>
      <c r="N25" s="13" t="str">
        <f t="shared" si="0"/>
        <v>2019-10</v>
      </c>
      <c r="O25" s="13" t="str">
        <f t="shared" si="0"/>
        <v>2018-10</v>
      </c>
    </row>
    <row r="26" spans="9:15" x14ac:dyDescent="0.25">
      <c r="I26" s="15">
        <v>11</v>
      </c>
      <c r="J26" s="13" t="str">
        <f t="shared" si="1"/>
        <v>2023-11</v>
      </c>
      <c r="K26" s="13" t="str">
        <f t="shared" si="0"/>
        <v>2022-11</v>
      </c>
      <c r="L26" s="13" t="str">
        <f t="shared" si="0"/>
        <v>2021-11</v>
      </c>
      <c r="M26" s="13" t="str">
        <f t="shared" si="0"/>
        <v>2020-11</v>
      </c>
      <c r="N26" s="13" t="str">
        <f t="shared" si="0"/>
        <v>2019-11</v>
      </c>
      <c r="O26" s="13" t="str">
        <f t="shared" si="0"/>
        <v>2018-11</v>
      </c>
    </row>
    <row r="27" spans="9:15" x14ac:dyDescent="0.25">
      <c r="I27" s="15">
        <v>12</v>
      </c>
      <c r="J27" s="13" t="str">
        <f t="shared" si="1"/>
        <v>2023-12</v>
      </c>
      <c r="K27" s="13" t="str">
        <f t="shared" si="0"/>
        <v>2022-12</v>
      </c>
      <c r="L27" s="13" t="str">
        <f t="shared" si="0"/>
        <v>2021-12</v>
      </c>
      <c r="M27" s="13" t="str">
        <f t="shared" si="0"/>
        <v>2020-12</v>
      </c>
      <c r="N27" s="13" t="str">
        <f t="shared" si="0"/>
        <v>2019-12</v>
      </c>
      <c r="O27" s="13" t="str">
        <f t="shared" si="0"/>
        <v>2018-12</v>
      </c>
    </row>
    <row r="30" spans="9:15" x14ac:dyDescent="0.25">
      <c r="J30" s="27">
        <f>D3</f>
        <v>2023</v>
      </c>
      <c r="L30" s="26">
        <v>1</v>
      </c>
    </row>
    <row r="31" spans="9:15" x14ac:dyDescent="0.25">
      <c r="J31" s="27">
        <f>J30-1</f>
        <v>2022</v>
      </c>
      <c r="L31" s="26">
        <v>10</v>
      </c>
    </row>
    <row r="32" spans="9:15" x14ac:dyDescent="0.25">
      <c r="J32" s="27">
        <f>J31-1</f>
        <v>2021</v>
      </c>
      <c r="L32" s="26">
        <v>25</v>
      </c>
    </row>
    <row r="33" spans="10:26" x14ac:dyDescent="0.25">
      <c r="J33" s="27">
        <f>J32-1</f>
        <v>2020</v>
      </c>
      <c r="L33" s="26">
        <v>50</v>
      </c>
    </row>
    <row r="34" spans="10:26" x14ac:dyDescent="0.25">
      <c r="J34" s="27">
        <f>J33-1</f>
        <v>2019</v>
      </c>
      <c r="L34" s="26">
        <v>100</v>
      </c>
    </row>
    <row r="35" spans="10:26" x14ac:dyDescent="0.25">
      <c r="J35" s="27">
        <f>J34-1</f>
        <v>2018</v>
      </c>
    </row>
    <row r="38" spans="10:26" x14ac:dyDescent="0.25">
      <c r="O38" s="32" t="s">
        <v>39</v>
      </c>
      <c r="P38" s="33"/>
      <c r="Q38" s="33"/>
      <c r="R38" s="33"/>
      <c r="S38" s="33"/>
      <c r="T38" s="33"/>
      <c r="U38" s="33"/>
      <c r="V38" s="33"/>
      <c r="W38" s="34">
        <v>1</v>
      </c>
      <c r="X38" s="35">
        <v>2</v>
      </c>
      <c r="Y38" s="35">
        <v>3</v>
      </c>
      <c r="Z38" s="36">
        <v>4</v>
      </c>
    </row>
    <row r="39" spans="10:26" x14ac:dyDescent="0.25">
      <c r="O39" s="37">
        <v>1</v>
      </c>
      <c r="P39" s="37" t="s">
        <v>40</v>
      </c>
      <c r="Q39" s="37">
        <f t="shared" ref="Q39:Q41" si="2">Q40</f>
        <v>2018</v>
      </c>
      <c r="R39" s="37" t="str">
        <f t="shared" ref="R39:R46" si="3">"FY"&amp;RIGHT(Q39,2)</f>
        <v>FY18</v>
      </c>
      <c r="S39" s="37" t="str">
        <f t="shared" ref="S39:S46" si="4">P39&amp;"-"&amp;Q39</f>
        <v>Q1-2018</v>
      </c>
      <c r="T39" s="37" t="str">
        <f t="shared" ref="T39:T46" si="5">P39&amp;" "&amp;Q39</f>
        <v>Q1 2018</v>
      </c>
      <c r="U39" s="37" t="str">
        <f t="shared" ref="U39:U46" si="6">INDEX($W39:$Z39,0,RIGHT($D$5,1))</f>
        <v>Actual</v>
      </c>
      <c r="V39" s="37" t="s">
        <v>41</v>
      </c>
      <c r="W39" s="38" t="s">
        <v>42</v>
      </c>
      <c r="X39" t="s">
        <v>42</v>
      </c>
      <c r="Y39" t="s">
        <v>42</v>
      </c>
      <c r="Z39" s="39" t="s">
        <v>42</v>
      </c>
    </row>
    <row r="40" spans="10:26" x14ac:dyDescent="0.25">
      <c r="O40" s="37">
        <v>1</v>
      </c>
      <c r="P40" s="37" t="s">
        <v>43</v>
      </c>
      <c r="Q40" s="37">
        <f t="shared" si="2"/>
        <v>2018</v>
      </c>
      <c r="R40" s="37" t="str">
        <f t="shared" si="3"/>
        <v>FY18</v>
      </c>
      <c r="S40" s="37" t="str">
        <f t="shared" si="4"/>
        <v>Q2-2018</v>
      </c>
      <c r="T40" s="37" t="str">
        <f t="shared" si="5"/>
        <v>Q2 2018</v>
      </c>
      <c r="U40" s="37" t="str">
        <f t="shared" si="6"/>
        <v>Actual</v>
      </c>
      <c r="V40" s="37" t="s">
        <v>41</v>
      </c>
      <c r="W40" s="38" t="s">
        <v>42</v>
      </c>
      <c r="X40" t="s">
        <v>42</v>
      </c>
      <c r="Y40" t="s">
        <v>42</v>
      </c>
      <c r="Z40" s="39" t="s">
        <v>42</v>
      </c>
    </row>
    <row r="41" spans="10:26" x14ac:dyDescent="0.25">
      <c r="O41" s="37">
        <v>1</v>
      </c>
      <c r="P41" s="37" t="s">
        <v>44</v>
      </c>
      <c r="Q41" s="37">
        <f t="shared" si="2"/>
        <v>2018</v>
      </c>
      <c r="R41" s="37" t="str">
        <f t="shared" si="3"/>
        <v>FY18</v>
      </c>
      <c r="S41" s="37" t="str">
        <f t="shared" si="4"/>
        <v>Q3-2018</v>
      </c>
      <c r="T41" s="37" t="str">
        <f t="shared" si="5"/>
        <v>Q3 2018</v>
      </c>
      <c r="U41" s="37" t="str">
        <f t="shared" si="6"/>
        <v>Actual</v>
      </c>
      <c r="V41" s="37" t="s">
        <v>41</v>
      </c>
      <c r="W41" s="38" t="s">
        <v>42</v>
      </c>
      <c r="X41" t="s">
        <v>42</v>
      </c>
      <c r="Y41" t="s">
        <v>42</v>
      </c>
      <c r="Z41" s="39" t="s">
        <v>42</v>
      </c>
    </row>
    <row r="42" spans="10:26" x14ac:dyDescent="0.25">
      <c r="O42" s="37">
        <v>1</v>
      </c>
      <c r="P42" s="37" t="s">
        <v>37</v>
      </c>
      <c r="Q42" s="37">
        <f>Q43-1</f>
        <v>2018</v>
      </c>
      <c r="R42" s="37" t="str">
        <f t="shared" si="3"/>
        <v>FY18</v>
      </c>
      <c r="S42" s="37" t="str">
        <f t="shared" si="4"/>
        <v>Q4-2018</v>
      </c>
      <c r="T42" s="37" t="str">
        <f t="shared" si="5"/>
        <v>Q4 2018</v>
      </c>
      <c r="U42" s="37" t="str">
        <f t="shared" si="6"/>
        <v>Actual</v>
      </c>
      <c r="V42" s="37" t="s">
        <v>41</v>
      </c>
      <c r="W42" s="38" t="s">
        <v>42</v>
      </c>
      <c r="X42" t="s">
        <v>42</v>
      </c>
      <c r="Y42" t="s">
        <v>42</v>
      </c>
      <c r="Z42" s="39" t="s">
        <v>42</v>
      </c>
    </row>
    <row r="43" spans="10:26" x14ac:dyDescent="0.25">
      <c r="O43" s="37">
        <v>1</v>
      </c>
      <c r="P43" s="37" t="s">
        <v>40</v>
      </c>
      <c r="Q43" s="37">
        <f t="shared" ref="Q43:Q45" si="7">Q44</f>
        <v>2019</v>
      </c>
      <c r="R43" s="37" t="str">
        <f t="shared" si="3"/>
        <v>FY19</v>
      </c>
      <c r="S43" s="37" t="str">
        <f t="shared" si="4"/>
        <v>Q1-2019</v>
      </c>
      <c r="T43" s="37" t="str">
        <f t="shared" si="5"/>
        <v>Q1 2019</v>
      </c>
      <c r="U43" s="37" t="str">
        <f t="shared" si="6"/>
        <v>Actual</v>
      </c>
      <c r="V43" s="37" t="s">
        <v>41</v>
      </c>
      <c r="W43" s="38" t="s">
        <v>42</v>
      </c>
      <c r="X43" t="s">
        <v>42</v>
      </c>
      <c r="Y43" t="s">
        <v>42</v>
      </c>
      <c r="Z43" s="39" t="s">
        <v>42</v>
      </c>
    </row>
    <row r="44" spans="10:26" x14ac:dyDescent="0.25">
      <c r="O44" s="37">
        <v>1</v>
      </c>
      <c r="P44" s="37" t="s">
        <v>43</v>
      </c>
      <c r="Q44" s="37">
        <f t="shared" si="7"/>
        <v>2019</v>
      </c>
      <c r="R44" s="37" t="str">
        <f t="shared" si="3"/>
        <v>FY19</v>
      </c>
      <c r="S44" s="37" t="str">
        <f t="shared" si="4"/>
        <v>Q2-2019</v>
      </c>
      <c r="T44" s="37" t="str">
        <f t="shared" si="5"/>
        <v>Q2 2019</v>
      </c>
      <c r="U44" s="37" t="str">
        <f t="shared" si="6"/>
        <v>Actual</v>
      </c>
      <c r="V44" s="37" t="s">
        <v>41</v>
      </c>
      <c r="W44" s="38" t="s">
        <v>42</v>
      </c>
      <c r="X44" t="s">
        <v>42</v>
      </c>
      <c r="Y44" t="s">
        <v>42</v>
      </c>
      <c r="Z44" s="39" t="s">
        <v>42</v>
      </c>
    </row>
    <row r="45" spans="10:26" x14ac:dyDescent="0.25">
      <c r="O45" s="37">
        <v>1</v>
      </c>
      <c r="P45" s="37" t="s">
        <v>44</v>
      </c>
      <c r="Q45" s="37">
        <f t="shared" si="7"/>
        <v>2019</v>
      </c>
      <c r="R45" s="37" t="str">
        <f t="shared" si="3"/>
        <v>FY19</v>
      </c>
      <c r="S45" s="37" t="str">
        <f t="shared" si="4"/>
        <v>Q3-2019</v>
      </c>
      <c r="T45" s="37" t="str">
        <f t="shared" si="5"/>
        <v>Q3 2019</v>
      </c>
      <c r="U45" s="37" t="str">
        <f t="shared" si="6"/>
        <v>Actual</v>
      </c>
      <c r="V45" s="37" t="s">
        <v>41</v>
      </c>
      <c r="W45" s="38" t="s">
        <v>42</v>
      </c>
      <c r="X45" t="s">
        <v>42</v>
      </c>
      <c r="Y45" t="s">
        <v>42</v>
      </c>
      <c r="Z45" s="39" t="s">
        <v>42</v>
      </c>
    </row>
    <row r="46" spans="10:26" x14ac:dyDescent="0.25">
      <c r="O46" s="37">
        <v>1</v>
      </c>
      <c r="P46" s="37" t="s">
        <v>37</v>
      </c>
      <c r="Q46" s="37">
        <f>Q47-1</f>
        <v>2019</v>
      </c>
      <c r="R46" s="37" t="str">
        <f t="shared" si="3"/>
        <v>FY19</v>
      </c>
      <c r="S46" s="37" t="str">
        <f t="shared" si="4"/>
        <v>Q4-2019</v>
      </c>
      <c r="T46" s="37" t="str">
        <f t="shared" si="5"/>
        <v>Q4 2019</v>
      </c>
      <c r="U46" s="37" t="str">
        <f t="shared" si="6"/>
        <v>Actual</v>
      </c>
      <c r="V46" s="37" t="s">
        <v>41</v>
      </c>
      <c r="W46" s="38" t="s">
        <v>42</v>
      </c>
      <c r="X46" t="s">
        <v>42</v>
      </c>
      <c r="Y46" t="s">
        <v>42</v>
      </c>
      <c r="Z46" s="39" t="s">
        <v>42</v>
      </c>
    </row>
    <row r="47" spans="10:26" x14ac:dyDescent="0.25">
      <c r="O47" s="37">
        <v>1</v>
      </c>
      <c r="P47" s="37" t="s">
        <v>40</v>
      </c>
      <c r="Q47" s="37">
        <f t="shared" ref="Q47:Q52" si="8">Q48</f>
        <v>2020</v>
      </c>
      <c r="R47" s="37" t="str">
        <f t="shared" ref="R47:R53" si="9">"FY"&amp;RIGHT(Q47,2)</f>
        <v>FY20</v>
      </c>
      <c r="S47" s="37" t="str">
        <f t="shared" ref="S47:S53" si="10">P47&amp;"-"&amp;Q47</f>
        <v>Q1-2020</v>
      </c>
      <c r="T47" s="37" t="str">
        <f t="shared" ref="T47:T53" si="11">P47&amp;" "&amp;Q47</f>
        <v>Q1 2020</v>
      </c>
      <c r="U47" s="37" t="str">
        <f t="shared" ref="U47:U54" si="12">INDEX($W47:$Z47,0,RIGHT($D$5,1))</f>
        <v>Actual</v>
      </c>
      <c r="V47" s="37" t="s">
        <v>41</v>
      </c>
      <c r="W47" s="38" t="s">
        <v>42</v>
      </c>
      <c r="X47" t="s">
        <v>42</v>
      </c>
      <c r="Y47" t="s">
        <v>42</v>
      </c>
      <c r="Z47" s="39" t="s">
        <v>42</v>
      </c>
    </row>
    <row r="48" spans="10:26" x14ac:dyDescent="0.25">
      <c r="O48" s="37">
        <v>1</v>
      </c>
      <c r="P48" s="37" t="s">
        <v>43</v>
      </c>
      <c r="Q48" s="37">
        <f t="shared" si="8"/>
        <v>2020</v>
      </c>
      <c r="R48" s="37" t="str">
        <f t="shared" si="9"/>
        <v>FY20</v>
      </c>
      <c r="S48" s="37" t="str">
        <f t="shared" si="10"/>
        <v>Q2-2020</v>
      </c>
      <c r="T48" s="37" t="str">
        <f t="shared" si="11"/>
        <v>Q2 2020</v>
      </c>
      <c r="U48" s="37" t="str">
        <f t="shared" si="12"/>
        <v>Actual</v>
      </c>
      <c r="V48" s="37" t="s">
        <v>41</v>
      </c>
      <c r="W48" s="38" t="s">
        <v>42</v>
      </c>
      <c r="X48" t="s">
        <v>42</v>
      </c>
      <c r="Y48" t="s">
        <v>42</v>
      </c>
      <c r="Z48" s="39" t="s">
        <v>42</v>
      </c>
    </row>
    <row r="49" spans="15:26" x14ac:dyDescent="0.25">
      <c r="O49" s="37">
        <v>1</v>
      </c>
      <c r="P49" s="37" t="s">
        <v>44</v>
      </c>
      <c r="Q49" s="37">
        <f t="shared" si="8"/>
        <v>2020</v>
      </c>
      <c r="R49" s="37" t="str">
        <f t="shared" si="9"/>
        <v>FY20</v>
      </c>
      <c r="S49" s="37" t="str">
        <f t="shared" si="10"/>
        <v>Q3-2020</v>
      </c>
      <c r="T49" s="37" t="str">
        <f t="shared" si="11"/>
        <v>Q3 2020</v>
      </c>
      <c r="U49" s="37" t="str">
        <f t="shared" si="12"/>
        <v>Actual</v>
      </c>
      <c r="V49" s="37" t="s">
        <v>41</v>
      </c>
      <c r="W49" s="38" t="s">
        <v>42</v>
      </c>
      <c r="X49" t="s">
        <v>42</v>
      </c>
      <c r="Y49" t="s">
        <v>42</v>
      </c>
      <c r="Z49" s="39" t="s">
        <v>42</v>
      </c>
    </row>
    <row r="50" spans="15:26" x14ac:dyDescent="0.25">
      <c r="O50" s="37">
        <v>1</v>
      </c>
      <c r="P50" s="37" t="s">
        <v>37</v>
      </c>
      <c r="Q50" s="37">
        <f>Q51-1</f>
        <v>2020</v>
      </c>
      <c r="R50" s="37" t="str">
        <f t="shared" si="9"/>
        <v>FY20</v>
      </c>
      <c r="S50" s="37" t="str">
        <f t="shared" si="10"/>
        <v>Q4-2020</v>
      </c>
      <c r="T50" s="37" t="str">
        <f t="shared" si="11"/>
        <v>Q4 2020</v>
      </c>
      <c r="U50" s="37" t="str">
        <f t="shared" si="12"/>
        <v>Actual</v>
      </c>
      <c r="V50" s="37" t="s">
        <v>41</v>
      </c>
      <c r="W50" s="38" t="s">
        <v>42</v>
      </c>
      <c r="X50" t="s">
        <v>42</v>
      </c>
      <c r="Y50" t="s">
        <v>42</v>
      </c>
      <c r="Z50" s="39" t="s">
        <v>42</v>
      </c>
    </row>
    <row r="51" spans="15:26" x14ac:dyDescent="0.25">
      <c r="O51" s="37">
        <v>1</v>
      </c>
      <c r="P51" s="37" t="s">
        <v>40</v>
      </c>
      <c r="Q51" s="37">
        <f t="shared" si="8"/>
        <v>2021</v>
      </c>
      <c r="R51" s="37" t="str">
        <f t="shared" si="9"/>
        <v>FY21</v>
      </c>
      <c r="S51" s="37" t="str">
        <f t="shared" si="10"/>
        <v>Q1-2021</v>
      </c>
      <c r="T51" s="37" t="str">
        <f t="shared" si="11"/>
        <v>Q1 2021</v>
      </c>
      <c r="U51" s="37" t="str">
        <f t="shared" si="12"/>
        <v>Actual</v>
      </c>
      <c r="V51" s="37" t="s">
        <v>41</v>
      </c>
      <c r="W51" s="38" t="s">
        <v>42</v>
      </c>
      <c r="X51" t="s">
        <v>42</v>
      </c>
      <c r="Y51" t="s">
        <v>42</v>
      </c>
      <c r="Z51" s="39" t="s">
        <v>42</v>
      </c>
    </row>
    <row r="52" spans="15:26" x14ac:dyDescent="0.25">
      <c r="O52" s="37">
        <v>1</v>
      </c>
      <c r="P52" s="37" t="s">
        <v>43</v>
      </c>
      <c r="Q52" s="37">
        <f t="shared" si="8"/>
        <v>2021</v>
      </c>
      <c r="R52" s="37" t="str">
        <f t="shared" si="9"/>
        <v>FY21</v>
      </c>
      <c r="S52" s="37" t="str">
        <f t="shared" si="10"/>
        <v>Q2-2021</v>
      </c>
      <c r="T52" s="37" t="str">
        <f t="shared" si="11"/>
        <v>Q2 2021</v>
      </c>
      <c r="U52" s="37" t="str">
        <f t="shared" si="12"/>
        <v>Actual</v>
      </c>
      <c r="V52" s="37" t="s">
        <v>41</v>
      </c>
      <c r="W52" s="38" t="s">
        <v>42</v>
      </c>
      <c r="X52" t="s">
        <v>42</v>
      </c>
      <c r="Y52" t="s">
        <v>42</v>
      </c>
      <c r="Z52" s="39" t="s">
        <v>42</v>
      </c>
    </row>
    <row r="53" spans="15:26" x14ac:dyDescent="0.25">
      <c r="O53" s="37">
        <v>1</v>
      </c>
      <c r="P53" s="37" t="s">
        <v>44</v>
      </c>
      <c r="Q53" s="37">
        <f>Q54</f>
        <v>2021</v>
      </c>
      <c r="R53" s="37" t="str">
        <f t="shared" si="9"/>
        <v>FY21</v>
      </c>
      <c r="S53" s="37" t="str">
        <f t="shared" si="10"/>
        <v>Q3-2021</v>
      </c>
      <c r="T53" s="37" t="str">
        <f t="shared" si="11"/>
        <v>Q3 2021</v>
      </c>
      <c r="U53" s="37" t="str">
        <f t="shared" si="12"/>
        <v>Actual</v>
      </c>
      <c r="V53" s="37" t="s">
        <v>41</v>
      </c>
      <c r="W53" s="38" t="s">
        <v>42</v>
      </c>
      <c r="X53" t="s">
        <v>42</v>
      </c>
      <c r="Y53" t="s">
        <v>42</v>
      </c>
      <c r="Z53" s="39" t="s">
        <v>42</v>
      </c>
    </row>
    <row r="54" spans="15:26" x14ac:dyDescent="0.25">
      <c r="O54" s="37">
        <v>1</v>
      </c>
      <c r="P54" s="37" t="s">
        <v>37</v>
      </c>
      <c r="Q54" s="37">
        <f>Q55-1</f>
        <v>2021</v>
      </c>
      <c r="R54" s="37" t="str">
        <f t="shared" ref="R54" si="13">"FY"&amp;RIGHT(Q54,2)</f>
        <v>FY21</v>
      </c>
      <c r="S54" s="37" t="str">
        <f t="shared" ref="S54" si="14">P54&amp;"-"&amp;Q54</f>
        <v>Q4-2021</v>
      </c>
      <c r="T54" s="37" t="str">
        <f t="shared" ref="T54" si="15">P54&amp;" "&amp;Q54</f>
        <v>Q4 2021</v>
      </c>
      <c r="U54" s="37" t="str">
        <f t="shared" si="12"/>
        <v>Actual</v>
      </c>
      <c r="V54" s="37" t="s">
        <v>41</v>
      </c>
      <c r="W54" s="38" t="s">
        <v>42</v>
      </c>
      <c r="X54" t="s">
        <v>42</v>
      </c>
      <c r="Y54" t="s">
        <v>42</v>
      </c>
      <c r="Z54" s="39" t="s">
        <v>42</v>
      </c>
    </row>
    <row r="55" spans="15:26" x14ac:dyDescent="0.25">
      <c r="O55" s="37">
        <v>1</v>
      </c>
      <c r="P55" s="37" t="s">
        <v>40</v>
      </c>
      <c r="Q55" s="37">
        <f>Q56</f>
        <v>2022</v>
      </c>
      <c r="R55" s="37" t="str">
        <f t="shared" ref="R55:R66" si="16">"FY"&amp;RIGHT(Q55,2)</f>
        <v>FY22</v>
      </c>
      <c r="S55" s="37" t="str">
        <f>P55&amp;"-"&amp;Q55</f>
        <v>Q1-2022</v>
      </c>
      <c r="T55" s="37" t="str">
        <f>P55&amp;" "&amp;Q55</f>
        <v>Q1 2022</v>
      </c>
      <c r="U55" s="37" t="str">
        <f>INDEX($W55:$Z55,0,RIGHT($D$5,1))</f>
        <v>Actual</v>
      </c>
      <c r="V55" s="37" t="s">
        <v>41</v>
      </c>
      <c r="W55" s="38" t="s">
        <v>42</v>
      </c>
      <c r="X55" t="s">
        <v>42</v>
      </c>
      <c r="Y55" t="s">
        <v>42</v>
      </c>
      <c r="Z55" s="39" t="s">
        <v>42</v>
      </c>
    </row>
    <row r="56" spans="15:26" x14ac:dyDescent="0.25">
      <c r="O56" s="37">
        <v>2</v>
      </c>
      <c r="P56" s="37" t="s">
        <v>43</v>
      </c>
      <c r="Q56" s="37">
        <f>Q57</f>
        <v>2022</v>
      </c>
      <c r="R56" s="37" t="str">
        <f t="shared" si="16"/>
        <v>FY22</v>
      </c>
      <c r="S56" s="37" t="str">
        <f t="shared" ref="S56:S66" si="17">P56&amp;"-"&amp;Q56</f>
        <v>Q2-2022</v>
      </c>
      <c r="T56" s="37" t="str">
        <f t="shared" ref="T56:T66" si="18">P56&amp;" "&amp;Q56</f>
        <v>Q2 2022</v>
      </c>
      <c r="U56" s="37" t="str">
        <f t="shared" ref="U56:U66" si="19">INDEX($W56:$Z56,0,RIGHT($D$5,1))</f>
        <v>Actual</v>
      </c>
      <c r="V56" s="37" t="s">
        <v>41</v>
      </c>
      <c r="W56" s="38" t="s">
        <v>42</v>
      </c>
      <c r="X56" t="s">
        <v>42</v>
      </c>
      <c r="Y56" t="s">
        <v>42</v>
      </c>
      <c r="Z56" s="39" t="s">
        <v>42</v>
      </c>
    </row>
    <row r="57" spans="15:26" x14ac:dyDescent="0.25">
      <c r="O57" s="37">
        <v>3</v>
      </c>
      <c r="P57" s="37" t="s">
        <v>44</v>
      </c>
      <c r="Q57" s="37">
        <f>Q58</f>
        <v>2022</v>
      </c>
      <c r="R57" s="37" t="str">
        <f t="shared" si="16"/>
        <v>FY22</v>
      </c>
      <c r="S57" s="37" t="str">
        <f t="shared" si="17"/>
        <v>Q3-2022</v>
      </c>
      <c r="T57" s="37" t="str">
        <f t="shared" si="18"/>
        <v>Q3 2022</v>
      </c>
      <c r="U57" s="37" t="str">
        <f t="shared" si="19"/>
        <v>Actual</v>
      </c>
      <c r="V57" s="37" t="s">
        <v>41</v>
      </c>
      <c r="W57" s="38" t="s">
        <v>42</v>
      </c>
      <c r="X57" t="s">
        <v>42</v>
      </c>
      <c r="Y57" t="s">
        <v>42</v>
      </c>
      <c r="Z57" s="39" t="s">
        <v>42</v>
      </c>
    </row>
    <row r="58" spans="15:26" x14ac:dyDescent="0.25">
      <c r="O58" s="37">
        <v>4</v>
      </c>
      <c r="P58" s="37" t="s">
        <v>37</v>
      </c>
      <c r="Q58" s="37">
        <f>Q59-1</f>
        <v>2022</v>
      </c>
      <c r="R58" s="37" t="str">
        <f t="shared" si="16"/>
        <v>FY22</v>
      </c>
      <c r="S58" s="37" t="str">
        <f t="shared" si="17"/>
        <v>Q4-2022</v>
      </c>
      <c r="T58" s="37" t="str">
        <f t="shared" si="18"/>
        <v>Q4 2022</v>
      </c>
      <c r="U58" s="37" t="str">
        <f t="shared" si="19"/>
        <v>Actual</v>
      </c>
      <c r="V58" s="37" t="s">
        <v>41</v>
      </c>
      <c r="W58" s="38" t="s">
        <v>42</v>
      </c>
      <c r="X58" t="s">
        <v>42</v>
      </c>
      <c r="Y58" t="s">
        <v>42</v>
      </c>
      <c r="Z58" s="39" t="s">
        <v>42</v>
      </c>
    </row>
    <row r="59" spans="15:26" x14ac:dyDescent="0.25">
      <c r="O59" s="37">
        <v>1</v>
      </c>
      <c r="P59" s="37" t="s">
        <v>40</v>
      </c>
      <c r="Q59" s="37">
        <f>Q60</f>
        <v>2023</v>
      </c>
      <c r="R59" s="37" t="str">
        <f t="shared" si="16"/>
        <v>FY23</v>
      </c>
      <c r="S59" s="37" t="str">
        <f t="shared" si="17"/>
        <v>Q1-2023</v>
      </c>
      <c r="T59" s="37" t="str">
        <f t="shared" si="18"/>
        <v>Q1 2023</v>
      </c>
      <c r="U59" s="37" t="str">
        <f t="shared" si="19"/>
        <v>Actual</v>
      </c>
      <c r="V59" s="37" t="s">
        <v>41</v>
      </c>
      <c r="W59" s="38" t="s">
        <v>42</v>
      </c>
      <c r="X59" t="s">
        <v>42</v>
      </c>
      <c r="Y59" t="s">
        <v>42</v>
      </c>
      <c r="Z59" s="39" t="s">
        <v>42</v>
      </c>
    </row>
    <row r="60" spans="15:26" x14ac:dyDescent="0.25">
      <c r="O60" s="37">
        <v>2</v>
      </c>
      <c r="P60" s="37" t="s">
        <v>43</v>
      </c>
      <c r="Q60" s="37">
        <f>Q61</f>
        <v>2023</v>
      </c>
      <c r="R60" s="37" t="str">
        <f t="shared" si="16"/>
        <v>FY23</v>
      </c>
      <c r="S60" s="37" t="str">
        <f t="shared" si="17"/>
        <v>Q2-2023</v>
      </c>
      <c r="T60" s="37" t="str">
        <f t="shared" si="18"/>
        <v>Q2 2023</v>
      </c>
      <c r="U60" s="37" t="str">
        <f t="shared" si="19"/>
        <v>Actual</v>
      </c>
      <c r="V60" s="37" t="s">
        <v>41</v>
      </c>
      <c r="W60" s="38" t="s">
        <v>42</v>
      </c>
      <c r="X60" t="s">
        <v>42</v>
      </c>
      <c r="Y60" t="s">
        <v>42</v>
      </c>
      <c r="Z60" s="39" t="s">
        <v>42</v>
      </c>
    </row>
    <row r="61" spans="15:26" x14ac:dyDescent="0.25">
      <c r="O61" s="37">
        <v>3</v>
      </c>
      <c r="P61" s="37" t="s">
        <v>44</v>
      </c>
      <c r="Q61" s="37">
        <f>Q62</f>
        <v>2023</v>
      </c>
      <c r="R61" s="37" t="str">
        <f t="shared" si="16"/>
        <v>FY23</v>
      </c>
      <c r="S61" s="37" t="str">
        <f t="shared" si="17"/>
        <v>Q3-2023</v>
      </c>
      <c r="T61" s="37" t="str">
        <f t="shared" si="18"/>
        <v>Q3 2023</v>
      </c>
      <c r="U61" s="37" t="str">
        <f t="shared" si="19"/>
        <v>Actual</v>
      </c>
      <c r="V61" s="37" t="str">
        <f>IF(U61="Actual","Final","Working")</f>
        <v>Final</v>
      </c>
      <c r="W61" s="38" t="s">
        <v>42</v>
      </c>
      <c r="X61" t="s">
        <v>42</v>
      </c>
      <c r="Y61" t="s">
        <v>45</v>
      </c>
      <c r="Z61" s="39" t="s">
        <v>42</v>
      </c>
    </row>
    <row r="62" spans="15:26" x14ac:dyDescent="0.25">
      <c r="O62" s="37">
        <v>4</v>
      </c>
      <c r="P62" s="37" t="s">
        <v>37</v>
      </c>
      <c r="Q62" s="37">
        <f>Q63-1</f>
        <v>2023</v>
      </c>
      <c r="R62" s="37" t="str">
        <f t="shared" si="16"/>
        <v>FY23</v>
      </c>
      <c r="S62" s="37" t="str">
        <f t="shared" si="17"/>
        <v>Q4-2023</v>
      </c>
      <c r="T62" s="37" t="str">
        <f t="shared" si="18"/>
        <v>Q4 2023</v>
      </c>
      <c r="U62" s="37" t="str">
        <f t="shared" si="19"/>
        <v>Forecast</v>
      </c>
      <c r="V62" s="37" t="str">
        <f t="shared" ref="V62:V66" si="20">IF(U62="Actual","Final","Working")</f>
        <v>Working</v>
      </c>
      <c r="W62" s="38" t="s">
        <v>42</v>
      </c>
      <c r="X62" t="s">
        <v>42</v>
      </c>
      <c r="Y62" t="s">
        <v>45</v>
      </c>
      <c r="Z62" s="39" t="s">
        <v>45</v>
      </c>
    </row>
    <row r="63" spans="15:26" x14ac:dyDescent="0.25">
      <c r="O63" s="37">
        <v>1</v>
      </c>
      <c r="P63" s="37" t="s">
        <v>40</v>
      </c>
      <c r="Q63" s="37">
        <f>Q64</f>
        <v>2024</v>
      </c>
      <c r="R63" s="37" t="str">
        <f t="shared" si="16"/>
        <v>FY24</v>
      </c>
      <c r="S63" s="37" t="str">
        <f t="shared" si="17"/>
        <v>Q1-2024</v>
      </c>
      <c r="T63" s="37" t="str">
        <f t="shared" si="18"/>
        <v>Q1 2024</v>
      </c>
      <c r="U63" s="37" t="str">
        <f t="shared" si="19"/>
        <v>Forecast</v>
      </c>
      <c r="V63" s="37" t="str">
        <f t="shared" si="20"/>
        <v>Working</v>
      </c>
      <c r="W63" s="38" t="s">
        <v>45</v>
      </c>
      <c r="X63" t="s">
        <v>42</v>
      </c>
      <c r="Y63" t="s">
        <v>45</v>
      </c>
      <c r="Z63" s="39" t="s">
        <v>45</v>
      </c>
    </row>
    <row r="64" spans="15:26" x14ac:dyDescent="0.25">
      <c r="O64" s="37">
        <v>2</v>
      </c>
      <c r="P64" s="37" t="s">
        <v>43</v>
      </c>
      <c r="Q64" s="37">
        <f>Q65</f>
        <v>2024</v>
      </c>
      <c r="R64" s="37" t="str">
        <f t="shared" si="16"/>
        <v>FY24</v>
      </c>
      <c r="S64" s="37" t="str">
        <f t="shared" si="17"/>
        <v>Q2-2024</v>
      </c>
      <c r="T64" s="37" t="str">
        <f t="shared" si="18"/>
        <v>Q2 2024</v>
      </c>
      <c r="U64" s="37" t="str">
        <f t="shared" si="19"/>
        <v>Forecast</v>
      </c>
      <c r="V64" s="37" t="str">
        <f t="shared" si="20"/>
        <v>Working</v>
      </c>
      <c r="W64" s="38" t="s">
        <v>45</v>
      </c>
      <c r="X64" t="s">
        <v>45</v>
      </c>
      <c r="Y64" t="s">
        <v>45</v>
      </c>
      <c r="Z64" s="39" t="s">
        <v>45</v>
      </c>
    </row>
    <row r="65" spans="15:26" x14ac:dyDescent="0.25">
      <c r="O65" s="37">
        <v>3</v>
      </c>
      <c r="P65" s="37" t="s">
        <v>44</v>
      </c>
      <c r="Q65" s="37">
        <f>Q66</f>
        <v>2024</v>
      </c>
      <c r="R65" s="37" t="str">
        <f t="shared" si="16"/>
        <v>FY24</v>
      </c>
      <c r="S65" s="37" t="str">
        <f t="shared" si="17"/>
        <v>Q3-2024</v>
      </c>
      <c r="T65" s="37" t="str">
        <f t="shared" si="18"/>
        <v>Q3 2024</v>
      </c>
      <c r="U65" s="37" t="str">
        <f t="shared" si="19"/>
        <v>Forecast</v>
      </c>
      <c r="V65" s="37" t="str">
        <f t="shared" si="20"/>
        <v>Working</v>
      </c>
      <c r="W65" s="38" t="s">
        <v>45</v>
      </c>
      <c r="X65" t="s">
        <v>45</v>
      </c>
      <c r="Y65" t="s">
        <v>45</v>
      </c>
      <c r="Z65" s="39" t="s">
        <v>45</v>
      </c>
    </row>
    <row r="66" spans="15:26" x14ac:dyDescent="0.25">
      <c r="O66" s="40">
        <v>4</v>
      </c>
      <c r="P66" s="40" t="s">
        <v>37</v>
      </c>
      <c r="Q66" s="40">
        <f>IF(RIGHT(D5,1)*1&gt;2,$D$3+1,$D$3)</f>
        <v>2024</v>
      </c>
      <c r="R66" s="40" t="str">
        <f t="shared" si="16"/>
        <v>FY24</v>
      </c>
      <c r="S66" s="40" t="str">
        <f t="shared" si="17"/>
        <v>Q4-2024</v>
      </c>
      <c r="T66" s="40" t="str">
        <f t="shared" si="18"/>
        <v>Q4 2024</v>
      </c>
      <c r="U66" s="40" t="str">
        <f t="shared" si="19"/>
        <v>Forecast</v>
      </c>
      <c r="V66" s="40" t="str">
        <f t="shared" si="20"/>
        <v>Working</v>
      </c>
      <c r="W66" s="41" t="s">
        <v>45</v>
      </c>
      <c r="X66" s="33" t="s">
        <v>45</v>
      </c>
      <c r="Y66" s="33" t="s">
        <v>45</v>
      </c>
      <c r="Z66" s="42" t="s">
        <v>45</v>
      </c>
    </row>
  </sheetData>
  <dataValidations disablePrompts="1" count="1">
    <dataValidation type="list" allowBlank="1" showInputMessage="1" showErrorMessage="1" sqref="D7" xr:uid="{4DAC4849-CBE8-4B11-AED9-BFFB66E5B6F3}">
      <formula1>$L$30:$L$34</formula1>
    </dataValidation>
  </dataValidations>
  <pageMargins left="0.7" right="0.7" top="0.75" bottom="0.75" header="0.3" footer="0.3"/>
  <pageSetup orientation="portrait" r:id="rId1"/>
  <customProperties>
    <customPr name="WORKBKFUNCTIONCACH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8B3B-32DF-470D-9D1F-F0CAD9EEB218}">
  <sheetPr>
    <tabColor theme="4" tint="-0.249977111117893"/>
    <pageSetUpPr fitToPage="1"/>
  </sheetPr>
  <dimension ref="A2:AJ12"/>
  <sheetViews>
    <sheetView showGridLines="0" tabSelected="1" view="pageBreakPreview" zoomScale="85" zoomScaleNormal="70" zoomScaleSheetLayoutView="85" workbookViewId="0">
      <pane xSplit="2" ySplit="4" topLeftCell="C5" activePane="bottomRight" state="frozen"/>
      <selection activeCell="U35" sqref="U35"/>
      <selection pane="topRight" activeCell="U35" sqref="U35"/>
      <selection pane="bottomLeft" activeCell="U35" sqref="U35"/>
      <selection pane="bottomRight" activeCell="AE20" sqref="AE20"/>
    </sheetView>
  </sheetViews>
  <sheetFormatPr defaultColWidth="9.140625" defaultRowHeight="15" outlineLevelCol="1" x14ac:dyDescent="0.25"/>
  <cols>
    <col min="1" max="1" width="6.42578125" style="2" customWidth="1"/>
    <col min="2" max="2" width="16.28515625" style="2" customWidth="1"/>
    <col min="3" max="14" width="10.5703125" style="2" hidden="1" customWidth="1" outlineLevel="1"/>
    <col min="15" max="15" width="3.28515625" style="2" hidden="1" customWidth="1" outlineLevel="1"/>
    <col min="16" max="16" width="9.140625" style="2" collapsed="1"/>
    <col min="17" max="27" width="9.140625" style="2"/>
    <col min="28" max="28" width="2" style="2" customWidth="1"/>
    <col min="29" max="32" width="9.140625" style="2"/>
    <col min="33" max="33" width="2" style="2" customWidth="1"/>
    <col min="34" max="34" width="12.85546875" style="2" bestFit="1" customWidth="1"/>
    <col min="35" max="16384" width="9.140625" style="2"/>
  </cols>
  <sheetData>
    <row r="2" spans="1:36" ht="15.75" x14ac:dyDescent="0.25">
      <c r="B2" s="1"/>
    </row>
    <row r="3" spans="1:36" x14ac:dyDescent="0.25">
      <c r="B3" s="22"/>
      <c r="C3" s="23" t="s">
        <v>12</v>
      </c>
      <c r="D3" s="23" t="s">
        <v>13</v>
      </c>
      <c r="E3" s="23" t="s">
        <v>14</v>
      </c>
      <c r="F3" s="23" t="s">
        <v>15</v>
      </c>
      <c r="G3" s="23" t="s">
        <v>16</v>
      </c>
      <c r="H3" s="23" t="s">
        <v>17</v>
      </c>
      <c r="I3" s="23" t="s">
        <v>18</v>
      </c>
      <c r="J3" s="23" t="s">
        <v>19</v>
      </c>
      <c r="K3" s="23" t="s">
        <v>20</v>
      </c>
      <c r="L3" s="23" t="s">
        <v>21</v>
      </c>
      <c r="M3" s="23" t="s">
        <v>22</v>
      </c>
      <c r="N3" s="23" t="s">
        <v>23</v>
      </c>
      <c r="P3" s="23" t="s">
        <v>12</v>
      </c>
      <c r="Q3" s="23" t="s">
        <v>13</v>
      </c>
      <c r="R3" s="23" t="s">
        <v>14</v>
      </c>
      <c r="S3" s="23" t="s">
        <v>15</v>
      </c>
      <c r="T3" s="23" t="s">
        <v>16</v>
      </c>
      <c r="U3" s="23" t="s">
        <v>17</v>
      </c>
      <c r="V3" s="23" t="s">
        <v>18</v>
      </c>
      <c r="W3" s="23" t="s">
        <v>19</v>
      </c>
      <c r="X3" s="23" t="s">
        <v>20</v>
      </c>
      <c r="Y3" s="23" t="s">
        <v>21</v>
      </c>
      <c r="Z3" s="23" t="s">
        <v>22</v>
      </c>
      <c r="AA3" s="23" t="s">
        <v>23</v>
      </c>
      <c r="AC3" s="23" t="s">
        <v>40</v>
      </c>
      <c r="AD3" s="23" t="s">
        <v>43</v>
      </c>
      <c r="AE3" s="23" t="s">
        <v>44</v>
      </c>
      <c r="AF3" s="23" t="s">
        <v>37</v>
      </c>
      <c r="AH3" s="45" t="s">
        <v>53</v>
      </c>
    </row>
    <row r="4" spans="1:36" x14ac:dyDescent="0.25">
      <c r="A4" s="24"/>
      <c r="B4" s="20" t="s">
        <v>46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6" ht="3.75" customHeight="1" x14ac:dyDescent="0.25">
      <c r="B5" s="9"/>
    </row>
    <row r="6" spans="1:36" ht="15.75" customHeight="1" x14ac:dyDescent="0.25">
      <c r="A6" s="19"/>
      <c r="B6" s="12">
        <f>Input!$J$30</f>
        <v>2023</v>
      </c>
      <c r="C6" s="5">
        <v>20</v>
      </c>
      <c r="D6" s="5">
        <v>19</v>
      </c>
      <c r="E6" s="5">
        <v>23</v>
      </c>
      <c r="F6" s="5">
        <v>20</v>
      </c>
      <c r="G6" s="5">
        <v>22</v>
      </c>
      <c r="H6" s="5">
        <v>22</v>
      </c>
      <c r="I6" s="5">
        <v>20</v>
      </c>
      <c r="J6" s="5">
        <v>23</v>
      </c>
      <c r="K6" s="5">
        <v>20</v>
      </c>
      <c r="L6" s="5">
        <v>22</v>
      </c>
      <c r="M6" s="5">
        <v>20</v>
      </c>
      <c r="N6" s="5">
        <v>20</v>
      </c>
      <c r="P6" s="5">
        <v>20</v>
      </c>
      <c r="Q6" s="5">
        <v>19</v>
      </c>
      <c r="R6" s="5">
        <v>23</v>
      </c>
      <c r="S6" s="5">
        <v>20</v>
      </c>
      <c r="T6" s="5">
        <v>22</v>
      </c>
      <c r="U6" s="5">
        <v>22</v>
      </c>
      <c r="V6" s="5">
        <v>20</v>
      </c>
      <c r="W6" s="5">
        <v>23</v>
      </c>
      <c r="X6" s="5">
        <v>20</v>
      </c>
      <c r="Y6" s="5">
        <v>22</v>
      </c>
      <c r="Z6" s="5">
        <v>20</v>
      </c>
      <c r="AA6" s="5">
        <v>20</v>
      </c>
      <c r="AC6" s="44">
        <v>62</v>
      </c>
      <c r="AD6" s="44">
        <v>64</v>
      </c>
      <c r="AE6" s="44">
        <v>63</v>
      </c>
      <c r="AF6" s="44">
        <v>62</v>
      </c>
      <c r="AH6" s="46">
        <v>251</v>
      </c>
      <c r="AI6" s="47">
        <f t="shared" ref="AI6:AI11" si="0">SUM(AC6:AF6)-SUM(P6:AA6)</f>
        <v>0</v>
      </c>
      <c r="AJ6" s="47">
        <f t="shared" ref="AJ6:AJ11" si="1">AH6-SUM(C6:N6)</f>
        <v>0</v>
      </c>
    </row>
    <row r="7" spans="1:36" x14ac:dyDescent="0.25">
      <c r="A7" s="19"/>
      <c r="B7" s="12">
        <f>Input!$J$31</f>
        <v>2022</v>
      </c>
      <c r="C7" s="5">
        <v>20</v>
      </c>
      <c r="D7" s="5">
        <v>19</v>
      </c>
      <c r="E7" s="5">
        <v>23</v>
      </c>
      <c r="F7" s="5">
        <v>21</v>
      </c>
      <c r="G7" s="5">
        <v>21</v>
      </c>
      <c r="H7" s="5">
        <v>22</v>
      </c>
      <c r="I7" s="5">
        <v>20</v>
      </c>
      <c r="J7" s="5">
        <v>23</v>
      </c>
      <c r="K7" s="5">
        <v>21</v>
      </c>
      <c r="L7" s="5">
        <v>21</v>
      </c>
      <c r="M7" s="5">
        <v>20</v>
      </c>
      <c r="N7" s="5">
        <v>21</v>
      </c>
      <c r="P7" s="5">
        <v>20</v>
      </c>
      <c r="Q7" s="5">
        <v>19</v>
      </c>
      <c r="R7" s="5">
        <v>23</v>
      </c>
      <c r="S7" s="5">
        <v>21</v>
      </c>
      <c r="T7" s="5">
        <v>21</v>
      </c>
      <c r="U7" s="5">
        <v>22</v>
      </c>
      <c r="V7" s="5">
        <v>20</v>
      </c>
      <c r="W7" s="5">
        <v>23</v>
      </c>
      <c r="X7" s="5">
        <v>21</v>
      </c>
      <c r="Y7" s="5">
        <v>21</v>
      </c>
      <c r="Z7" s="5">
        <v>20</v>
      </c>
      <c r="AA7" s="5">
        <v>21</v>
      </c>
      <c r="AC7" s="44">
        <v>62</v>
      </c>
      <c r="AD7" s="44">
        <v>64</v>
      </c>
      <c r="AE7" s="44">
        <v>64</v>
      </c>
      <c r="AF7" s="44">
        <v>62</v>
      </c>
      <c r="AH7" s="46">
        <v>252</v>
      </c>
      <c r="AI7" s="47">
        <f t="shared" si="0"/>
        <v>0</v>
      </c>
      <c r="AJ7" s="47">
        <f t="shared" si="1"/>
        <v>0</v>
      </c>
    </row>
    <row r="8" spans="1:36" x14ac:dyDescent="0.25">
      <c r="A8" s="19"/>
      <c r="B8" s="12">
        <f>Input!$J$32</f>
        <v>2021</v>
      </c>
      <c r="C8" s="5">
        <v>19</v>
      </c>
      <c r="D8" s="5">
        <v>19</v>
      </c>
      <c r="E8" s="5">
        <v>23</v>
      </c>
      <c r="F8" s="5">
        <v>22</v>
      </c>
      <c r="G8" s="5">
        <v>20</v>
      </c>
      <c r="H8" s="5">
        <v>22</v>
      </c>
      <c r="I8" s="5">
        <v>21</v>
      </c>
      <c r="J8" s="5">
        <v>22</v>
      </c>
      <c r="K8" s="5">
        <v>21</v>
      </c>
      <c r="L8" s="5">
        <v>21</v>
      </c>
      <c r="M8" s="5">
        <v>20</v>
      </c>
      <c r="N8" s="5">
        <v>21</v>
      </c>
      <c r="P8" s="5">
        <v>19</v>
      </c>
      <c r="Q8" s="5">
        <v>19</v>
      </c>
      <c r="R8" s="5">
        <v>23</v>
      </c>
      <c r="S8" s="5">
        <v>22</v>
      </c>
      <c r="T8" s="5">
        <v>20</v>
      </c>
      <c r="U8" s="5">
        <v>22</v>
      </c>
      <c r="V8" s="5">
        <v>21</v>
      </c>
      <c r="W8" s="5">
        <v>22</v>
      </c>
      <c r="X8" s="5">
        <v>21</v>
      </c>
      <c r="Y8" s="5">
        <v>21</v>
      </c>
      <c r="Z8" s="5">
        <v>20</v>
      </c>
      <c r="AA8" s="5">
        <v>21</v>
      </c>
      <c r="AC8" s="44">
        <v>61</v>
      </c>
      <c r="AD8" s="44">
        <v>64</v>
      </c>
      <c r="AE8" s="44">
        <v>64</v>
      </c>
      <c r="AF8" s="44">
        <v>62</v>
      </c>
      <c r="AH8" s="46">
        <v>251</v>
      </c>
      <c r="AI8" s="47">
        <f t="shared" si="0"/>
        <v>0</v>
      </c>
      <c r="AJ8" s="47">
        <f t="shared" si="1"/>
        <v>0</v>
      </c>
    </row>
    <row r="9" spans="1:36" x14ac:dyDescent="0.25">
      <c r="A9" s="19"/>
      <c r="B9" s="12">
        <f>Input!$J$33</f>
        <v>2020</v>
      </c>
      <c r="C9" s="5">
        <v>21</v>
      </c>
      <c r="D9" s="5">
        <v>19</v>
      </c>
      <c r="E9" s="5">
        <v>22</v>
      </c>
      <c r="F9" s="5">
        <v>22</v>
      </c>
      <c r="G9" s="5">
        <v>20</v>
      </c>
      <c r="H9" s="5">
        <v>22</v>
      </c>
      <c r="I9" s="5">
        <v>22</v>
      </c>
      <c r="J9" s="5">
        <v>21</v>
      </c>
      <c r="K9" s="5">
        <v>21</v>
      </c>
      <c r="L9" s="5">
        <v>22</v>
      </c>
      <c r="M9" s="5">
        <v>19</v>
      </c>
      <c r="N9" s="5">
        <v>22</v>
      </c>
      <c r="P9" s="5">
        <v>21</v>
      </c>
      <c r="Q9" s="5">
        <v>19</v>
      </c>
      <c r="R9" s="5">
        <v>22</v>
      </c>
      <c r="S9" s="5">
        <v>22</v>
      </c>
      <c r="T9" s="5">
        <v>20</v>
      </c>
      <c r="U9" s="5">
        <v>22</v>
      </c>
      <c r="V9" s="5">
        <v>22</v>
      </c>
      <c r="W9" s="5">
        <v>21</v>
      </c>
      <c r="X9" s="5">
        <v>21</v>
      </c>
      <c r="Y9" s="5">
        <v>22</v>
      </c>
      <c r="Z9" s="5">
        <v>19</v>
      </c>
      <c r="AA9" s="5">
        <v>22</v>
      </c>
      <c r="AC9" s="44">
        <v>62</v>
      </c>
      <c r="AD9" s="44">
        <v>64</v>
      </c>
      <c r="AE9" s="44">
        <v>64</v>
      </c>
      <c r="AF9" s="44">
        <v>63</v>
      </c>
      <c r="AH9" s="46">
        <v>253</v>
      </c>
      <c r="AI9" s="47">
        <f t="shared" si="0"/>
        <v>0</v>
      </c>
      <c r="AJ9" s="47">
        <f t="shared" si="1"/>
        <v>0</v>
      </c>
    </row>
    <row r="10" spans="1:36" x14ac:dyDescent="0.25">
      <c r="A10" s="19"/>
      <c r="B10" s="12">
        <f>Input!$J$34</f>
        <v>2019</v>
      </c>
      <c r="C10" s="5">
        <v>21</v>
      </c>
      <c r="D10" s="5">
        <v>19</v>
      </c>
      <c r="E10" s="5">
        <v>21</v>
      </c>
      <c r="F10" s="5">
        <v>22</v>
      </c>
      <c r="G10" s="5">
        <v>22</v>
      </c>
      <c r="H10" s="5">
        <v>20</v>
      </c>
      <c r="I10" s="5">
        <v>22</v>
      </c>
      <c r="J10" s="5">
        <v>22</v>
      </c>
      <c r="K10" s="5">
        <v>20</v>
      </c>
      <c r="L10" s="5">
        <v>23</v>
      </c>
      <c r="M10" s="5">
        <v>19</v>
      </c>
      <c r="N10" s="5">
        <v>21</v>
      </c>
      <c r="P10" s="5">
        <v>21</v>
      </c>
      <c r="Q10" s="5">
        <v>19</v>
      </c>
      <c r="R10" s="5">
        <v>21</v>
      </c>
      <c r="S10" s="5">
        <v>22</v>
      </c>
      <c r="T10" s="5">
        <v>22</v>
      </c>
      <c r="U10" s="5">
        <v>20</v>
      </c>
      <c r="V10" s="5">
        <v>22</v>
      </c>
      <c r="W10" s="5">
        <v>22</v>
      </c>
      <c r="X10" s="5">
        <v>20</v>
      </c>
      <c r="Y10" s="5">
        <v>23</v>
      </c>
      <c r="Z10" s="5">
        <v>19</v>
      </c>
      <c r="AA10" s="5">
        <v>21</v>
      </c>
      <c r="AC10" s="44">
        <v>61</v>
      </c>
      <c r="AD10" s="44">
        <v>64</v>
      </c>
      <c r="AE10" s="44">
        <v>64</v>
      </c>
      <c r="AF10" s="44">
        <v>63</v>
      </c>
      <c r="AH10" s="46">
        <v>252</v>
      </c>
      <c r="AI10" s="47">
        <f t="shared" si="0"/>
        <v>0</v>
      </c>
      <c r="AJ10" s="47">
        <f t="shared" si="1"/>
        <v>0</v>
      </c>
    </row>
    <row r="11" spans="1:36" x14ac:dyDescent="0.25">
      <c r="A11" s="19"/>
      <c r="B11" s="12">
        <f>Input!$J$35</f>
        <v>2018</v>
      </c>
      <c r="C11" s="5">
        <v>21</v>
      </c>
      <c r="D11" s="5">
        <v>19</v>
      </c>
      <c r="E11" s="5">
        <v>22</v>
      </c>
      <c r="F11" s="5">
        <v>21</v>
      </c>
      <c r="G11" s="5">
        <v>22</v>
      </c>
      <c r="H11" s="5">
        <v>21</v>
      </c>
      <c r="I11" s="5">
        <v>21</v>
      </c>
      <c r="J11" s="5">
        <v>23</v>
      </c>
      <c r="K11" s="5">
        <v>19</v>
      </c>
      <c r="L11" s="5">
        <v>23</v>
      </c>
      <c r="M11" s="5">
        <v>20</v>
      </c>
      <c r="N11" s="5">
        <v>20</v>
      </c>
      <c r="P11" s="5">
        <v>21</v>
      </c>
      <c r="Q11" s="5">
        <v>19</v>
      </c>
      <c r="R11" s="5">
        <v>22</v>
      </c>
      <c r="S11" s="5">
        <v>21</v>
      </c>
      <c r="T11" s="5">
        <v>22</v>
      </c>
      <c r="U11" s="5">
        <v>21</v>
      </c>
      <c r="V11" s="5">
        <v>21</v>
      </c>
      <c r="W11" s="5">
        <v>23</v>
      </c>
      <c r="X11" s="5">
        <v>19</v>
      </c>
      <c r="Y11" s="5">
        <v>23</v>
      </c>
      <c r="Z11" s="5">
        <v>20</v>
      </c>
      <c r="AA11" s="5">
        <v>20</v>
      </c>
      <c r="AC11" s="44">
        <v>62</v>
      </c>
      <c r="AD11" s="44">
        <v>64</v>
      </c>
      <c r="AE11" s="44">
        <v>63</v>
      </c>
      <c r="AF11" s="44">
        <v>63</v>
      </c>
      <c r="AH11" s="46">
        <v>252</v>
      </c>
      <c r="AI11" s="47">
        <f t="shared" si="0"/>
        <v>0</v>
      </c>
      <c r="AJ11" s="47">
        <f t="shared" si="1"/>
        <v>0</v>
      </c>
    </row>
    <row r="12" spans="1:36" ht="9" customHeight="1" x14ac:dyDescent="0.25">
      <c r="AC12" s="44"/>
      <c r="AD12" s="44"/>
      <c r="AE12" s="44"/>
      <c r="AF12" s="44"/>
      <c r="AJ12" s="48"/>
    </row>
  </sheetData>
  <phoneticPr fontId="15" type="noConversion"/>
  <pageMargins left="0.7" right="0.7" top="0.75" bottom="0.75" header="0.3" footer="0.3"/>
  <pageSetup scale="68" orientation="landscape" r:id="rId1"/>
  <colBreaks count="1" manualBreakCount="1">
    <brk id="21" min="1" max="10" man="1"/>
  </colBreaks>
  <customProperties>
    <customPr name="SheetOption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D876-8A30-41FE-B72D-C957E80447CD}">
  <sheetPr>
    <tabColor theme="8" tint="0.59999389629810485"/>
  </sheetPr>
  <dimension ref="A1:AK89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35" width="9.140625" style="2"/>
    <col min="36" max="36" width="2" style="2" customWidth="1"/>
    <col min="37" max="16384" width="9.140625" style="2"/>
  </cols>
  <sheetData>
    <row r="1" spans="2:37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7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7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7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7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7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7" ht="15.75" hidden="1" outlineLevel="1" x14ac:dyDescent="0.25">
      <c r="E7" s="1"/>
    </row>
    <row r="8" spans="2:37" ht="15.75" collapsed="1" x14ac:dyDescent="0.25">
      <c r="E8" s="1"/>
      <c r="S8" s="52" t="s">
        <v>51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7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  <c r="AF9" s="23" t="s">
        <v>40</v>
      </c>
      <c r="AG9" s="23" t="s">
        <v>43</v>
      </c>
      <c r="AH9" s="23" t="s">
        <v>44</v>
      </c>
      <c r="AI9" s="23" t="s">
        <v>37</v>
      </c>
    </row>
    <row r="10" spans="2:37" x14ac:dyDescent="0.25">
      <c r="B10" s="24" t="s">
        <v>1</v>
      </c>
      <c r="C10" s="24" t="s">
        <v>2</v>
      </c>
      <c r="D10" s="24" t="s">
        <v>3</v>
      </c>
      <c r="E10" s="20" t="s">
        <v>49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7" ht="3.75" customHeight="1" x14ac:dyDescent="0.25">
      <c r="E11" s="9"/>
    </row>
    <row r="12" spans="2:37" x14ac:dyDescent="0.25">
      <c r="E12" s="25" t="s">
        <v>5</v>
      </c>
    </row>
    <row r="13" spans="2:37" ht="15.75" customHeight="1" x14ac:dyDescent="0.25">
      <c r="B13" s="19" t="s">
        <v>4</v>
      </c>
      <c r="C13" s="19" t="s">
        <v>48</v>
      </c>
      <c r="D13" s="19" t="s">
        <v>5</v>
      </c>
      <c r="E13" s="12">
        <f>Input!$J$30</f>
        <v>2023</v>
      </c>
      <c r="F13" s="5">
        <v>27338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 t="e">
        <f>F13/'Business Days (Month &amp; Qtr)'!#REF!</f>
        <v>#REF!</v>
      </c>
      <c r="T13" s="5" t="e">
        <f>G13/'Business Days (Month &amp; Qtr)'!#REF!</f>
        <v>#REF!</v>
      </c>
      <c r="U13" s="5" t="e">
        <f>H13/'Business Days (Month &amp; Qtr)'!#REF!</f>
        <v>#REF!</v>
      </c>
      <c r="V13" s="5" t="e">
        <f>I13/'Business Days (Month &amp; Qtr)'!#REF!</f>
        <v>#REF!</v>
      </c>
      <c r="W13" s="5" t="e">
        <f>J13/'Business Days (Month &amp; Qtr)'!#REF!</f>
        <v>#REF!</v>
      </c>
      <c r="X13" s="5" t="e">
        <f>K13/'Business Days (Month &amp; Qtr)'!#REF!</f>
        <v>#REF!</v>
      </c>
      <c r="Y13" s="5" t="e">
        <f>L13/'Business Days (Month &amp; Qtr)'!#REF!</f>
        <v>#REF!</v>
      </c>
      <c r="Z13" s="5" t="e">
        <f>M13/'Business Days (Month &amp; Qtr)'!#REF!</f>
        <v>#REF!</v>
      </c>
      <c r="AA13" s="5" t="e">
        <f>N13/'Business Days (Month &amp; Qtr)'!#REF!</f>
        <v>#REF!</v>
      </c>
      <c r="AB13" s="5" t="e">
        <f>O13/'Business Days (Month &amp; Qtr)'!#REF!</f>
        <v>#REF!</v>
      </c>
      <c r="AC13" s="5" t="e">
        <f>P13/'Business Days (Month &amp; Qtr)'!#REF!</f>
        <v>#REF!</v>
      </c>
      <c r="AD13" s="5" t="e">
        <f>Q13/'Business Days (Month &amp; Qtr)'!#REF!</f>
        <v>#REF!</v>
      </c>
      <c r="AF13" s="44" t="e">
        <f>SUM(F13:H13)/'Business Days (Month &amp; Qtr)'!#REF!</f>
        <v>#REF!</v>
      </c>
      <c r="AG13" s="44" t="e">
        <f>SUM(I13:K13)/'Business Days (Month &amp; Qtr)'!#REF!</f>
        <v>#REF!</v>
      </c>
      <c r="AH13" s="44" t="e">
        <f>SUM(L13:N13)/'Business Days (Month &amp; Qtr)'!#REF!</f>
        <v>#REF!</v>
      </c>
      <c r="AI13" s="44" t="e">
        <f>SUM(O13:Q13)/'Business Days (Month &amp; Qtr)'!#REF!</f>
        <v>#REF!</v>
      </c>
      <c r="AK13" s="44"/>
    </row>
    <row r="14" spans="2:37" x14ac:dyDescent="0.25">
      <c r="B14" s="19" t="s">
        <v>4</v>
      </c>
      <c r="C14" s="19" t="s">
        <v>48</v>
      </c>
      <c r="D14" s="19" t="s">
        <v>5</v>
      </c>
      <c r="E14" s="12">
        <f>Input!$J$31</f>
        <v>2022</v>
      </c>
      <c r="F14" s="5">
        <v>39420</v>
      </c>
      <c r="G14" s="5">
        <v>40575</v>
      </c>
      <c r="H14" s="5">
        <v>50101</v>
      </c>
      <c r="I14" s="5">
        <v>44981</v>
      </c>
      <c r="J14" s="5">
        <v>45893</v>
      </c>
      <c r="K14" s="5">
        <v>43112</v>
      </c>
      <c r="L14" s="5">
        <v>36119</v>
      </c>
      <c r="M14" s="5">
        <v>38966</v>
      </c>
      <c r="N14" s="5">
        <v>32739</v>
      </c>
      <c r="O14" s="5">
        <v>27572</v>
      </c>
      <c r="P14" s="5">
        <v>24143</v>
      </c>
      <c r="Q14" s="5">
        <v>20711</v>
      </c>
      <c r="S14" s="5" t="e">
        <f>F14/'Business Days (Month &amp; Qtr)'!#REF!</f>
        <v>#REF!</v>
      </c>
      <c r="T14" s="5" t="e">
        <f>G14/'Business Days (Month &amp; Qtr)'!#REF!</f>
        <v>#REF!</v>
      </c>
      <c r="U14" s="5" t="e">
        <f>H14/'Business Days (Month &amp; Qtr)'!#REF!</f>
        <v>#REF!</v>
      </c>
      <c r="V14" s="5" t="e">
        <f>I14/'Business Days (Month &amp; Qtr)'!#REF!</f>
        <v>#REF!</v>
      </c>
      <c r="W14" s="5" t="e">
        <f>J14/'Business Days (Month &amp; Qtr)'!#REF!</f>
        <v>#REF!</v>
      </c>
      <c r="X14" s="5" t="e">
        <f>K14/'Business Days (Month &amp; Qtr)'!#REF!</f>
        <v>#REF!</v>
      </c>
      <c r="Y14" s="5" t="e">
        <f>L14/'Business Days (Month &amp; Qtr)'!#REF!</f>
        <v>#REF!</v>
      </c>
      <c r="Z14" s="5" t="e">
        <f>M14/'Business Days (Month &amp; Qtr)'!#REF!</f>
        <v>#REF!</v>
      </c>
      <c r="AA14" s="5" t="e">
        <f>N14/'Business Days (Month &amp; Qtr)'!#REF!</f>
        <v>#REF!</v>
      </c>
      <c r="AB14" s="5" t="e">
        <f>O14/'Business Days (Month &amp; Qtr)'!#REF!</f>
        <v>#REF!</v>
      </c>
      <c r="AC14" s="5" t="e">
        <f>P14/'Business Days (Month &amp; Qtr)'!#REF!</f>
        <v>#REF!</v>
      </c>
      <c r="AD14" s="5" t="e">
        <f>Q14/'Business Days (Month &amp; Qtr)'!#REF!</f>
        <v>#REF!</v>
      </c>
      <c r="AF14" s="44" t="e">
        <f>SUM(F14:H14)/'Business Days (Month &amp; Qtr)'!#REF!</f>
        <v>#REF!</v>
      </c>
      <c r="AG14" s="44" t="e">
        <f>SUM(I14:K14)/'Business Days (Month &amp; Qtr)'!#REF!</f>
        <v>#REF!</v>
      </c>
      <c r="AH14" s="44" t="e">
        <f>SUM(L14:N14)/'Business Days (Month &amp; Qtr)'!#REF!</f>
        <v>#REF!</v>
      </c>
      <c r="AI14" s="44" t="e">
        <f>SUM(O14:Q14)/'Business Days (Month &amp; Qtr)'!#REF!</f>
        <v>#REF!</v>
      </c>
      <c r="AK14" s="44"/>
    </row>
    <row r="15" spans="2:37" x14ac:dyDescent="0.25">
      <c r="B15" s="19" t="s">
        <v>4</v>
      </c>
      <c r="C15" s="19" t="s">
        <v>48</v>
      </c>
      <c r="D15" s="19" t="s">
        <v>5</v>
      </c>
      <c r="E15" s="12">
        <f>Input!$J$32</f>
        <v>2021</v>
      </c>
      <c r="F15" s="5">
        <v>40194</v>
      </c>
      <c r="G15" s="5">
        <v>42746</v>
      </c>
      <c r="H15" s="5">
        <v>55808</v>
      </c>
      <c r="I15" s="5">
        <v>52329</v>
      </c>
      <c r="J15" s="5">
        <v>47715</v>
      </c>
      <c r="K15" s="5">
        <v>52369</v>
      </c>
      <c r="L15" s="5">
        <v>47266</v>
      </c>
      <c r="M15" s="5">
        <v>48574</v>
      </c>
      <c r="N15" s="5">
        <v>44362</v>
      </c>
      <c r="O15" s="5">
        <v>41808</v>
      </c>
      <c r="P15" s="5">
        <v>39903</v>
      </c>
      <c r="Q15" s="5">
        <v>32949</v>
      </c>
      <c r="S15" s="5" t="e">
        <f>F15/'Business Days (Month &amp; Qtr)'!#REF!</f>
        <v>#REF!</v>
      </c>
      <c r="T15" s="5" t="e">
        <f>G15/'Business Days (Month &amp; Qtr)'!#REF!</f>
        <v>#REF!</v>
      </c>
      <c r="U15" s="5" t="e">
        <f>H15/'Business Days (Month &amp; Qtr)'!#REF!</f>
        <v>#REF!</v>
      </c>
      <c r="V15" s="5" t="e">
        <f>I15/'Business Days (Month &amp; Qtr)'!#REF!</f>
        <v>#REF!</v>
      </c>
      <c r="W15" s="5" t="e">
        <f>J15/'Business Days (Month &amp; Qtr)'!#REF!</f>
        <v>#REF!</v>
      </c>
      <c r="X15" s="5" t="e">
        <f>K15/'Business Days (Month &amp; Qtr)'!#REF!</f>
        <v>#REF!</v>
      </c>
      <c r="Y15" s="5" t="e">
        <f>L15/'Business Days (Month &amp; Qtr)'!#REF!</f>
        <v>#REF!</v>
      </c>
      <c r="Z15" s="5" t="e">
        <f>M15/'Business Days (Month &amp; Qtr)'!#REF!</f>
        <v>#REF!</v>
      </c>
      <c r="AA15" s="5" t="e">
        <f>N15/'Business Days (Month &amp; Qtr)'!#REF!</f>
        <v>#REF!</v>
      </c>
      <c r="AB15" s="5" t="e">
        <f>O15/'Business Days (Month &amp; Qtr)'!#REF!</f>
        <v>#REF!</v>
      </c>
      <c r="AC15" s="5" t="e">
        <f>P15/'Business Days (Month &amp; Qtr)'!#REF!</f>
        <v>#REF!</v>
      </c>
      <c r="AD15" s="5" t="e">
        <f>Q15/'Business Days (Month &amp; Qtr)'!#REF!</f>
        <v>#REF!</v>
      </c>
      <c r="AF15" s="44" t="e">
        <f>SUM(F15:H15)/'Business Days (Month &amp; Qtr)'!#REF!</f>
        <v>#REF!</v>
      </c>
      <c r="AG15" s="44" t="e">
        <f>SUM(I15:K15)/'Business Days (Month &amp; Qtr)'!#REF!</f>
        <v>#REF!</v>
      </c>
      <c r="AH15" s="44" t="e">
        <f>SUM(L15:N15)/'Business Days (Month &amp; Qtr)'!#REF!</f>
        <v>#REF!</v>
      </c>
      <c r="AI15" s="44" t="e">
        <f>SUM(O15:Q15)/'Business Days (Month &amp; Qtr)'!#REF!</f>
        <v>#REF!</v>
      </c>
      <c r="AK15" s="44"/>
    </row>
    <row r="16" spans="2:37" x14ac:dyDescent="0.25">
      <c r="B16" s="19" t="s">
        <v>4</v>
      </c>
      <c r="C16" s="19" t="s">
        <v>48</v>
      </c>
      <c r="D16" s="19" t="s">
        <v>5</v>
      </c>
      <c r="E16" s="12">
        <f>Input!$J$33</f>
        <v>2020</v>
      </c>
      <c r="F16" s="5">
        <v>38105</v>
      </c>
      <c r="G16" s="5">
        <v>43112</v>
      </c>
      <c r="H16" s="5">
        <v>41397</v>
      </c>
      <c r="I16" s="5">
        <v>30782</v>
      </c>
      <c r="J16" s="5">
        <v>40417</v>
      </c>
      <c r="K16" s="5">
        <v>51590</v>
      </c>
      <c r="L16" s="5">
        <v>52834</v>
      </c>
      <c r="M16" s="5">
        <v>51869</v>
      </c>
      <c r="N16" s="5">
        <v>49246</v>
      </c>
      <c r="O16" s="5">
        <v>46298</v>
      </c>
      <c r="P16" s="5">
        <v>38004</v>
      </c>
      <c r="Q16" s="5">
        <v>36942</v>
      </c>
      <c r="S16" s="5" t="e">
        <f>F16/'Business Days (Month &amp; Qtr)'!#REF!</f>
        <v>#REF!</v>
      </c>
      <c r="T16" s="5" t="e">
        <f>G16/'Business Days (Month &amp; Qtr)'!#REF!</f>
        <v>#REF!</v>
      </c>
      <c r="U16" s="5" t="e">
        <f>H16/'Business Days (Month &amp; Qtr)'!#REF!</f>
        <v>#REF!</v>
      </c>
      <c r="V16" s="5" t="e">
        <f>I16/'Business Days (Month &amp; Qtr)'!#REF!</f>
        <v>#REF!</v>
      </c>
      <c r="W16" s="5" t="e">
        <f>J16/'Business Days (Month &amp; Qtr)'!#REF!</f>
        <v>#REF!</v>
      </c>
      <c r="X16" s="5" t="e">
        <f>K16/'Business Days (Month &amp; Qtr)'!#REF!</f>
        <v>#REF!</v>
      </c>
      <c r="Y16" s="5" t="e">
        <f>L16/'Business Days (Month &amp; Qtr)'!#REF!</f>
        <v>#REF!</v>
      </c>
      <c r="Z16" s="5" t="e">
        <f>M16/'Business Days (Month &amp; Qtr)'!#REF!</f>
        <v>#REF!</v>
      </c>
      <c r="AA16" s="5" t="e">
        <f>N16/'Business Days (Month &amp; Qtr)'!#REF!</f>
        <v>#REF!</v>
      </c>
      <c r="AB16" s="5" t="e">
        <f>O16/'Business Days (Month &amp; Qtr)'!#REF!</f>
        <v>#REF!</v>
      </c>
      <c r="AC16" s="5" t="e">
        <f>P16/'Business Days (Month &amp; Qtr)'!#REF!</f>
        <v>#REF!</v>
      </c>
      <c r="AD16" s="5" t="e">
        <f>Q16/'Business Days (Month &amp; Qtr)'!#REF!</f>
        <v>#REF!</v>
      </c>
      <c r="AF16" s="44" t="e">
        <f>SUM(F16:H16)/'Business Days (Month &amp; Qtr)'!#REF!</f>
        <v>#REF!</v>
      </c>
      <c r="AG16" s="44" t="e">
        <f>SUM(I16:K16)/'Business Days (Month &amp; Qtr)'!#REF!</f>
        <v>#REF!</v>
      </c>
      <c r="AH16" s="44" t="e">
        <f>SUM(L16:N16)/'Business Days (Month &amp; Qtr)'!#REF!</f>
        <v>#REF!</v>
      </c>
      <c r="AI16" s="44" t="e">
        <f>SUM(O16:Q16)/'Business Days (Month &amp; Qtr)'!#REF!</f>
        <v>#REF!</v>
      </c>
      <c r="AK16" s="44"/>
    </row>
    <row r="17" spans="2:37" x14ac:dyDescent="0.25">
      <c r="B17" s="19" t="s">
        <v>4</v>
      </c>
      <c r="C17" s="19" t="s">
        <v>48</v>
      </c>
      <c r="D17" s="19" t="s">
        <v>5</v>
      </c>
      <c r="E17" s="12">
        <f>Input!$J$34</f>
        <v>2019</v>
      </c>
      <c r="F17" s="5">
        <v>35944</v>
      </c>
      <c r="G17" s="5">
        <v>36789</v>
      </c>
      <c r="H17" s="5">
        <v>43610</v>
      </c>
      <c r="I17" s="5">
        <v>49782</v>
      </c>
      <c r="J17" s="5">
        <v>49568</v>
      </c>
      <c r="K17" s="5">
        <v>44725</v>
      </c>
      <c r="L17" s="5">
        <v>49931</v>
      </c>
      <c r="M17" s="5">
        <v>44740</v>
      </c>
      <c r="N17" s="5">
        <v>40232</v>
      </c>
      <c r="O17" s="5">
        <v>41040</v>
      </c>
      <c r="P17" s="5">
        <v>32138</v>
      </c>
      <c r="Q17" s="5">
        <v>29009</v>
      </c>
      <c r="S17" s="5" t="e">
        <f>F17/'Business Days (Month &amp; Qtr)'!#REF!</f>
        <v>#REF!</v>
      </c>
      <c r="T17" s="5" t="e">
        <f>G17/'Business Days (Month &amp; Qtr)'!#REF!</f>
        <v>#REF!</v>
      </c>
      <c r="U17" s="5" t="e">
        <f>H17/'Business Days (Month &amp; Qtr)'!#REF!</f>
        <v>#REF!</v>
      </c>
      <c r="V17" s="5" t="e">
        <f>I17/'Business Days (Month &amp; Qtr)'!#REF!</f>
        <v>#REF!</v>
      </c>
      <c r="W17" s="5" t="e">
        <f>J17/'Business Days (Month &amp; Qtr)'!#REF!</f>
        <v>#REF!</v>
      </c>
      <c r="X17" s="5" t="e">
        <f>K17/'Business Days (Month &amp; Qtr)'!#REF!</f>
        <v>#REF!</v>
      </c>
      <c r="Y17" s="5" t="e">
        <f>L17/'Business Days (Month &amp; Qtr)'!#REF!</f>
        <v>#REF!</v>
      </c>
      <c r="Z17" s="5" t="e">
        <f>M17/'Business Days (Month &amp; Qtr)'!#REF!</f>
        <v>#REF!</v>
      </c>
      <c r="AA17" s="5" t="e">
        <f>N17/'Business Days (Month &amp; Qtr)'!#REF!</f>
        <v>#REF!</v>
      </c>
      <c r="AB17" s="5" t="e">
        <f>O17/'Business Days (Month &amp; Qtr)'!#REF!</f>
        <v>#REF!</v>
      </c>
      <c r="AC17" s="5" t="e">
        <f>P17/'Business Days (Month &amp; Qtr)'!#REF!</f>
        <v>#REF!</v>
      </c>
      <c r="AD17" s="5" t="e">
        <f>Q17/'Business Days (Month &amp; Qtr)'!#REF!</f>
        <v>#REF!</v>
      </c>
      <c r="AF17" s="44" t="e">
        <f>SUM(F17:H17)/'Business Days (Month &amp; Qtr)'!#REF!</f>
        <v>#REF!</v>
      </c>
      <c r="AG17" s="44" t="e">
        <f>SUM(I17:K17)/'Business Days (Month &amp; Qtr)'!#REF!</f>
        <v>#REF!</v>
      </c>
      <c r="AH17" s="44" t="e">
        <f>SUM(L17:N17)/'Business Days (Month &amp; Qtr)'!#REF!</f>
        <v>#REF!</v>
      </c>
      <c r="AI17" s="44" t="e">
        <f>SUM(O17:Q17)/'Business Days (Month &amp; Qtr)'!#REF!</f>
        <v>#REF!</v>
      </c>
      <c r="AK17" s="44"/>
    </row>
    <row r="18" spans="2:37" x14ac:dyDescent="0.25">
      <c r="B18" s="19" t="s">
        <v>4</v>
      </c>
      <c r="C18" s="19" t="s">
        <v>48</v>
      </c>
      <c r="D18" s="19" t="s">
        <v>5</v>
      </c>
      <c r="E18" s="12">
        <f>Input!$J$35</f>
        <v>2018</v>
      </c>
      <c r="F18" s="5">
        <v>37432</v>
      </c>
      <c r="G18" s="5">
        <v>40209</v>
      </c>
      <c r="H18" s="5">
        <v>48061</v>
      </c>
      <c r="I18" s="5">
        <v>48893</v>
      </c>
      <c r="J18" s="5">
        <v>51900</v>
      </c>
      <c r="K18" s="5">
        <v>47359</v>
      </c>
      <c r="L18" s="5">
        <v>46328</v>
      </c>
      <c r="M18" s="5">
        <v>46299</v>
      </c>
      <c r="N18" s="5">
        <v>37579</v>
      </c>
      <c r="O18" s="5">
        <v>40713</v>
      </c>
      <c r="P18" s="5">
        <v>33692</v>
      </c>
      <c r="Q18" s="5">
        <v>27065</v>
      </c>
      <c r="S18" s="5" t="e">
        <f>F18/'Business Days (Month &amp; Qtr)'!#REF!</f>
        <v>#REF!</v>
      </c>
      <c r="T18" s="5" t="e">
        <f>G18/'Business Days (Month &amp; Qtr)'!#REF!</f>
        <v>#REF!</v>
      </c>
      <c r="U18" s="5" t="e">
        <f>H18/'Business Days (Month &amp; Qtr)'!#REF!</f>
        <v>#REF!</v>
      </c>
      <c r="V18" s="5" t="e">
        <f>I18/'Business Days (Month &amp; Qtr)'!#REF!</f>
        <v>#REF!</v>
      </c>
      <c r="W18" s="5" t="e">
        <f>J18/'Business Days (Month &amp; Qtr)'!#REF!</f>
        <v>#REF!</v>
      </c>
      <c r="X18" s="5" t="e">
        <f>K18/'Business Days (Month &amp; Qtr)'!#REF!</f>
        <v>#REF!</v>
      </c>
      <c r="Y18" s="5" t="e">
        <f>L18/'Business Days (Month &amp; Qtr)'!#REF!</f>
        <v>#REF!</v>
      </c>
      <c r="Z18" s="5" t="e">
        <f>M18/'Business Days (Month &amp; Qtr)'!#REF!</f>
        <v>#REF!</v>
      </c>
      <c r="AA18" s="5" t="e">
        <f>N18/'Business Days (Month &amp; Qtr)'!#REF!</f>
        <v>#REF!</v>
      </c>
      <c r="AB18" s="5" t="e">
        <f>O18/'Business Days (Month &amp; Qtr)'!#REF!</f>
        <v>#REF!</v>
      </c>
      <c r="AC18" s="5" t="e">
        <f>P18/'Business Days (Month &amp; Qtr)'!#REF!</f>
        <v>#REF!</v>
      </c>
      <c r="AD18" s="5" t="e">
        <f>Q18/'Business Days (Month &amp; Qtr)'!#REF!</f>
        <v>#REF!</v>
      </c>
      <c r="AF18" s="44" t="e">
        <f>SUM(F18:H18)/'Business Days (Month &amp; Qtr)'!#REF!</f>
        <v>#REF!</v>
      </c>
      <c r="AG18" s="44" t="e">
        <f>SUM(I18:K18)/'Business Days (Month &amp; Qtr)'!#REF!</f>
        <v>#REF!</v>
      </c>
      <c r="AH18" s="44" t="e">
        <f>SUM(L18:N18)/'Business Days (Month &amp; Qtr)'!#REF!</f>
        <v>#REF!</v>
      </c>
      <c r="AI18" s="44" t="e">
        <f>SUM(O18:Q18)/'Business Days (Month &amp; Qtr)'!#REF!</f>
        <v>#REF!</v>
      </c>
      <c r="AK18" s="44"/>
    </row>
    <row r="19" spans="2:37" ht="6" customHeight="1" x14ac:dyDescent="0.25">
      <c r="E19" s="10"/>
      <c r="AF19" s="44"/>
      <c r="AG19" s="44"/>
      <c r="AH19" s="44"/>
      <c r="AI19" s="44"/>
      <c r="AK19" s="44"/>
    </row>
    <row r="20" spans="2:37" x14ac:dyDescent="0.25">
      <c r="E20" s="25" t="s">
        <v>6</v>
      </c>
      <c r="AF20" s="44"/>
      <c r="AG20" s="44"/>
      <c r="AH20" s="44"/>
      <c r="AI20" s="44"/>
      <c r="AK20" s="44"/>
    </row>
    <row r="21" spans="2:37" ht="15.75" customHeight="1" x14ac:dyDescent="0.25">
      <c r="B21" s="19" t="s">
        <v>4</v>
      </c>
      <c r="C21" s="19" t="s">
        <v>48</v>
      </c>
      <c r="D21" s="19" t="s">
        <v>6</v>
      </c>
      <c r="E21" s="12">
        <f>Input!$J$30</f>
        <v>2023</v>
      </c>
      <c r="F21" s="5">
        <v>6476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 t="e">
        <f>F21/'Business Days (Month &amp; Qtr)'!#REF!</f>
        <v>#REF!</v>
      </c>
      <c r="T21" s="5" t="e">
        <f>G21/'Business Days (Month &amp; Qtr)'!#REF!</f>
        <v>#REF!</v>
      </c>
      <c r="U21" s="5" t="e">
        <f>H21/'Business Days (Month &amp; Qtr)'!#REF!</f>
        <v>#REF!</v>
      </c>
      <c r="V21" s="5" t="e">
        <f>I21/'Business Days (Month &amp; Qtr)'!#REF!</f>
        <v>#REF!</v>
      </c>
      <c r="W21" s="5" t="e">
        <f>J21/'Business Days (Month &amp; Qtr)'!#REF!</f>
        <v>#REF!</v>
      </c>
      <c r="X21" s="5" t="e">
        <f>K21/'Business Days (Month &amp; Qtr)'!#REF!</f>
        <v>#REF!</v>
      </c>
      <c r="Y21" s="5" t="e">
        <f>L21/'Business Days (Month &amp; Qtr)'!#REF!</f>
        <v>#REF!</v>
      </c>
      <c r="Z21" s="5" t="e">
        <f>M21/'Business Days (Month &amp; Qtr)'!#REF!</f>
        <v>#REF!</v>
      </c>
      <c r="AA21" s="5" t="e">
        <f>N21/'Business Days (Month &amp; Qtr)'!#REF!</f>
        <v>#REF!</v>
      </c>
      <c r="AB21" s="5" t="e">
        <f>O21/'Business Days (Month &amp; Qtr)'!#REF!</f>
        <v>#REF!</v>
      </c>
      <c r="AC21" s="5" t="e">
        <f>P21/'Business Days (Month &amp; Qtr)'!#REF!</f>
        <v>#REF!</v>
      </c>
      <c r="AD21" s="5" t="e">
        <f>Q21/'Business Days (Month &amp; Qtr)'!#REF!</f>
        <v>#REF!</v>
      </c>
      <c r="AF21" s="44" t="e">
        <f>SUM(F21:H21)/'Business Days (Month &amp; Qtr)'!#REF!</f>
        <v>#REF!</v>
      </c>
      <c r="AG21" s="44" t="e">
        <f>SUM(I21:K21)/'Business Days (Month &amp; Qtr)'!#REF!</f>
        <v>#REF!</v>
      </c>
      <c r="AH21" s="44" t="e">
        <f>SUM(L21:N21)/'Business Days (Month &amp; Qtr)'!#REF!</f>
        <v>#REF!</v>
      </c>
      <c r="AI21" s="44" t="e">
        <f>SUM(O21:Q21)/'Business Days (Month &amp; Qtr)'!#REF!</f>
        <v>#REF!</v>
      </c>
      <c r="AK21" s="44"/>
    </row>
    <row r="22" spans="2:37" x14ac:dyDescent="0.25">
      <c r="B22" s="19" t="s">
        <v>4</v>
      </c>
      <c r="C22" s="19" t="s">
        <v>48</v>
      </c>
      <c r="D22" s="19" t="s">
        <v>6</v>
      </c>
      <c r="E22" s="12">
        <f>Input!$J$31</f>
        <v>2022</v>
      </c>
      <c r="F22" s="5">
        <v>23276</v>
      </c>
      <c r="G22" s="5">
        <v>20912</v>
      </c>
      <c r="H22" s="5">
        <v>21583</v>
      </c>
      <c r="I22" s="5">
        <v>15425</v>
      </c>
      <c r="J22" s="5">
        <v>14130</v>
      </c>
      <c r="K22" s="5">
        <v>12889</v>
      </c>
      <c r="L22" s="5">
        <v>10983</v>
      </c>
      <c r="M22" s="5">
        <v>12292</v>
      </c>
      <c r="N22" s="5">
        <v>9798</v>
      </c>
      <c r="O22" s="5">
        <v>8623</v>
      </c>
      <c r="P22" s="5">
        <v>7472</v>
      </c>
      <c r="Q22" s="5">
        <v>6433</v>
      </c>
      <c r="S22" s="5" t="e">
        <f>F22/'Business Days (Month &amp; Qtr)'!#REF!</f>
        <v>#REF!</v>
      </c>
      <c r="T22" s="5" t="e">
        <f>G22/'Business Days (Month &amp; Qtr)'!#REF!</f>
        <v>#REF!</v>
      </c>
      <c r="U22" s="5" t="e">
        <f>H22/'Business Days (Month &amp; Qtr)'!#REF!</f>
        <v>#REF!</v>
      </c>
      <c r="V22" s="5" t="e">
        <f>I22/'Business Days (Month &amp; Qtr)'!#REF!</f>
        <v>#REF!</v>
      </c>
      <c r="W22" s="5" t="e">
        <f>J22/'Business Days (Month &amp; Qtr)'!#REF!</f>
        <v>#REF!</v>
      </c>
      <c r="X22" s="5" t="e">
        <f>K22/'Business Days (Month &amp; Qtr)'!#REF!</f>
        <v>#REF!</v>
      </c>
      <c r="Y22" s="5" t="e">
        <f>L22/'Business Days (Month &amp; Qtr)'!#REF!</f>
        <v>#REF!</v>
      </c>
      <c r="Z22" s="5" t="e">
        <f>M22/'Business Days (Month &amp; Qtr)'!#REF!</f>
        <v>#REF!</v>
      </c>
      <c r="AA22" s="5" t="e">
        <f>N22/'Business Days (Month &amp; Qtr)'!#REF!</f>
        <v>#REF!</v>
      </c>
      <c r="AB22" s="5" t="e">
        <f>O22/'Business Days (Month &amp; Qtr)'!#REF!</f>
        <v>#REF!</v>
      </c>
      <c r="AC22" s="5" t="e">
        <f>P22/'Business Days (Month &amp; Qtr)'!#REF!</f>
        <v>#REF!</v>
      </c>
      <c r="AD22" s="5" t="e">
        <f>Q22/'Business Days (Month &amp; Qtr)'!#REF!</f>
        <v>#REF!</v>
      </c>
      <c r="AF22" s="44" t="e">
        <f>SUM(F22:H22)/'Business Days (Month &amp; Qtr)'!#REF!</f>
        <v>#REF!</v>
      </c>
      <c r="AG22" s="44" t="e">
        <f>SUM(I22:K22)/'Business Days (Month &amp; Qtr)'!#REF!</f>
        <v>#REF!</v>
      </c>
      <c r="AH22" s="44" t="e">
        <f>SUM(L22:N22)/'Business Days (Month &amp; Qtr)'!#REF!</f>
        <v>#REF!</v>
      </c>
      <c r="AI22" s="44" t="e">
        <f>SUM(O22:Q22)/'Business Days (Month &amp; Qtr)'!#REF!</f>
        <v>#REF!</v>
      </c>
      <c r="AK22" s="44"/>
    </row>
    <row r="23" spans="2:37" x14ac:dyDescent="0.25">
      <c r="B23" s="19" t="s">
        <v>4</v>
      </c>
      <c r="C23" s="19" t="s">
        <v>48</v>
      </c>
      <c r="D23" s="19" t="s">
        <v>6</v>
      </c>
      <c r="E23" s="12">
        <f>Input!$J$32</f>
        <v>2021</v>
      </c>
      <c r="F23" s="5">
        <v>60746</v>
      </c>
      <c r="G23" s="5">
        <v>54026</v>
      </c>
      <c r="H23" s="5">
        <v>46989</v>
      </c>
      <c r="I23" s="5">
        <v>39480</v>
      </c>
      <c r="J23" s="5">
        <v>36094</v>
      </c>
      <c r="K23" s="5">
        <v>36555</v>
      </c>
      <c r="L23" s="5">
        <v>37085</v>
      </c>
      <c r="M23" s="5">
        <v>40291</v>
      </c>
      <c r="N23" s="5">
        <v>35980</v>
      </c>
      <c r="O23" s="5">
        <v>30760</v>
      </c>
      <c r="P23" s="5">
        <v>27583</v>
      </c>
      <c r="Q23" s="5">
        <v>24841</v>
      </c>
      <c r="S23" s="5" t="e">
        <f>F23/'Business Days (Month &amp; Qtr)'!#REF!</f>
        <v>#REF!</v>
      </c>
      <c r="T23" s="5" t="e">
        <f>G23/'Business Days (Month &amp; Qtr)'!#REF!</f>
        <v>#REF!</v>
      </c>
      <c r="U23" s="5" t="e">
        <f>H23/'Business Days (Month &amp; Qtr)'!#REF!</f>
        <v>#REF!</v>
      </c>
      <c r="V23" s="5" t="e">
        <f>I23/'Business Days (Month &amp; Qtr)'!#REF!</f>
        <v>#REF!</v>
      </c>
      <c r="W23" s="5" t="e">
        <f>J23/'Business Days (Month &amp; Qtr)'!#REF!</f>
        <v>#REF!</v>
      </c>
      <c r="X23" s="5" t="e">
        <f>K23/'Business Days (Month &amp; Qtr)'!#REF!</f>
        <v>#REF!</v>
      </c>
      <c r="Y23" s="5" t="e">
        <f>L23/'Business Days (Month &amp; Qtr)'!#REF!</f>
        <v>#REF!</v>
      </c>
      <c r="Z23" s="5" t="e">
        <f>M23/'Business Days (Month &amp; Qtr)'!#REF!</f>
        <v>#REF!</v>
      </c>
      <c r="AA23" s="5" t="e">
        <f>N23/'Business Days (Month &amp; Qtr)'!#REF!</f>
        <v>#REF!</v>
      </c>
      <c r="AB23" s="5" t="e">
        <f>O23/'Business Days (Month &amp; Qtr)'!#REF!</f>
        <v>#REF!</v>
      </c>
      <c r="AC23" s="5" t="e">
        <f>P23/'Business Days (Month &amp; Qtr)'!#REF!</f>
        <v>#REF!</v>
      </c>
      <c r="AD23" s="5" t="e">
        <f>Q23/'Business Days (Month &amp; Qtr)'!#REF!</f>
        <v>#REF!</v>
      </c>
      <c r="AF23" s="44" t="e">
        <f>SUM(F23:H23)/'Business Days (Month &amp; Qtr)'!#REF!</f>
        <v>#REF!</v>
      </c>
      <c r="AG23" s="44" t="e">
        <f>SUM(I23:K23)/'Business Days (Month &amp; Qtr)'!#REF!</f>
        <v>#REF!</v>
      </c>
      <c r="AH23" s="44" t="e">
        <f>SUM(L23:N23)/'Business Days (Month &amp; Qtr)'!#REF!</f>
        <v>#REF!</v>
      </c>
      <c r="AI23" s="44" t="e">
        <f>SUM(O23:Q23)/'Business Days (Month &amp; Qtr)'!#REF!</f>
        <v>#REF!</v>
      </c>
      <c r="AK23" s="44"/>
    </row>
    <row r="24" spans="2:37" x14ac:dyDescent="0.25">
      <c r="B24" s="19" t="s">
        <v>4</v>
      </c>
      <c r="C24" s="19" t="s">
        <v>48</v>
      </c>
      <c r="D24" s="19" t="s">
        <v>6</v>
      </c>
      <c r="E24" s="12">
        <f>Input!$J$33</f>
        <v>2020</v>
      </c>
      <c r="F24" s="5">
        <v>38118</v>
      </c>
      <c r="G24" s="5">
        <v>51176</v>
      </c>
      <c r="H24" s="5">
        <v>89497</v>
      </c>
      <c r="I24" s="5">
        <v>64940</v>
      </c>
      <c r="J24" s="5">
        <v>56190</v>
      </c>
      <c r="K24" s="5">
        <v>64341</v>
      </c>
      <c r="L24" s="5">
        <v>70075</v>
      </c>
      <c r="M24" s="5">
        <v>68231</v>
      </c>
      <c r="N24" s="5">
        <v>63561</v>
      </c>
      <c r="O24" s="5">
        <v>64388</v>
      </c>
      <c r="P24" s="5">
        <v>57888</v>
      </c>
      <c r="Q24" s="5">
        <v>61855</v>
      </c>
      <c r="S24" s="5" t="e">
        <f>F24/'Business Days (Month &amp; Qtr)'!#REF!</f>
        <v>#REF!</v>
      </c>
      <c r="T24" s="5" t="e">
        <f>G24/'Business Days (Month &amp; Qtr)'!#REF!</f>
        <v>#REF!</v>
      </c>
      <c r="U24" s="5" t="e">
        <f>H24/'Business Days (Month &amp; Qtr)'!#REF!</f>
        <v>#REF!</v>
      </c>
      <c r="V24" s="5" t="e">
        <f>I24/'Business Days (Month &amp; Qtr)'!#REF!</f>
        <v>#REF!</v>
      </c>
      <c r="W24" s="5" t="e">
        <f>J24/'Business Days (Month &amp; Qtr)'!#REF!</f>
        <v>#REF!</v>
      </c>
      <c r="X24" s="5" t="e">
        <f>K24/'Business Days (Month &amp; Qtr)'!#REF!</f>
        <v>#REF!</v>
      </c>
      <c r="Y24" s="5" t="e">
        <f>L24/'Business Days (Month &amp; Qtr)'!#REF!</f>
        <v>#REF!</v>
      </c>
      <c r="Z24" s="5" t="e">
        <f>M24/'Business Days (Month &amp; Qtr)'!#REF!</f>
        <v>#REF!</v>
      </c>
      <c r="AA24" s="5" t="e">
        <f>N24/'Business Days (Month &amp; Qtr)'!#REF!</f>
        <v>#REF!</v>
      </c>
      <c r="AB24" s="5" t="e">
        <f>O24/'Business Days (Month &amp; Qtr)'!#REF!</f>
        <v>#REF!</v>
      </c>
      <c r="AC24" s="5" t="e">
        <f>P24/'Business Days (Month &amp; Qtr)'!#REF!</f>
        <v>#REF!</v>
      </c>
      <c r="AD24" s="5" t="e">
        <f>Q24/'Business Days (Month &amp; Qtr)'!#REF!</f>
        <v>#REF!</v>
      </c>
      <c r="AF24" s="44" t="e">
        <f>SUM(F24:H24)/'Business Days (Month &amp; Qtr)'!#REF!</f>
        <v>#REF!</v>
      </c>
      <c r="AG24" s="44" t="e">
        <f>SUM(I24:K24)/'Business Days (Month &amp; Qtr)'!#REF!</f>
        <v>#REF!</v>
      </c>
      <c r="AH24" s="44" t="e">
        <f>SUM(L24:N24)/'Business Days (Month &amp; Qtr)'!#REF!</f>
        <v>#REF!</v>
      </c>
      <c r="AI24" s="44" t="e">
        <f>SUM(O24:Q24)/'Business Days (Month &amp; Qtr)'!#REF!</f>
        <v>#REF!</v>
      </c>
      <c r="AK24" s="44"/>
    </row>
    <row r="25" spans="2:37" x14ac:dyDescent="0.25">
      <c r="B25" s="19" t="s">
        <v>4</v>
      </c>
      <c r="C25" s="19" t="s">
        <v>48</v>
      </c>
      <c r="D25" s="19" t="s">
        <v>6</v>
      </c>
      <c r="E25" s="12">
        <f>Input!$J$34</f>
        <v>2019</v>
      </c>
      <c r="F25" s="5">
        <v>19407</v>
      </c>
      <c r="G25" s="5">
        <v>18499</v>
      </c>
      <c r="H25" s="5">
        <v>23181</v>
      </c>
      <c r="I25" s="5">
        <v>28479</v>
      </c>
      <c r="J25" s="5">
        <v>27882</v>
      </c>
      <c r="K25" s="5">
        <v>33758</v>
      </c>
      <c r="L25" s="5">
        <v>34948</v>
      </c>
      <c r="M25" s="5">
        <v>49127</v>
      </c>
      <c r="N25" s="5">
        <v>38946</v>
      </c>
      <c r="O25" s="5">
        <v>37347</v>
      </c>
      <c r="P25" s="5">
        <v>29998</v>
      </c>
      <c r="Q25" s="5">
        <v>26341</v>
      </c>
      <c r="S25" s="5" t="e">
        <f>F25/'Business Days (Month &amp; Qtr)'!#REF!</f>
        <v>#REF!</v>
      </c>
      <c r="T25" s="5" t="e">
        <f>G25/'Business Days (Month &amp; Qtr)'!#REF!</f>
        <v>#REF!</v>
      </c>
      <c r="U25" s="5" t="e">
        <f>H25/'Business Days (Month &amp; Qtr)'!#REF!</f>
        <v>#REF!</v>
      </c>
      <c r="V25" s="5" t="e">
        <f>I25/'Business Days (Month &amp; Qtr)'!#REF!</f>
        <v>#REF!</v>
      </c>
      <c r="W25" s="5" t="e">
        <f>J25/'Business Days (Month &amp; Qtr)'!#REF!</f>
        <v>#REF!</v>
      </c>
      <c r="X25" s="5" t="e">
        <f>K25/'Business Days (Month &amp; Qtr)'!#REF!</f>
        <v>#REF!</v>
      </c>
      <c r="Y25" s="5" t="e">
        <f>L25/'Business Days (Month &amp; Qtr)'!#REF!</f>
        <v>#REF!</v>
      </c>
      <c r="Z25" s="5" t="e">
        <f>M25/'Business Days (Month &amp; Qtr)'!#REF!</f>
        <v>#REF!</v>
      </c>
      <c r="AA25" s="5" t="e">
        <f>N25/'Business Days (Month &amp; Qtr)'!#REF!</f>
        <v>#REF!</v>
      </c>
      <c r="AB25" s="5" t="e">
        <f>O25/'Business Days (Month &amp; Qtr)'!#REF!</f>
        <v>#REF!</v>
      </c>
      <c r="AC25" s="5" t="e">
        <f>P25/'Business Days (Month &amp; Qtr)'!#REF!</f>
        <v>#REF!</v>
      </c>
      <c r="AD25" s="5" t="e">
        <f>Q25/'Business Days (Month &amp; Qtr)'!#REF!</f>
        <v>#REF!</v>
      </c>
      <c r="AF25" s="44" t="e">
        <f>SUM(F25:H25)/'Business Days (Month &amp; Qtr)'!#REF!</f>
        <v>#REF!</v>
      </c>
      <c r="AG25" s="44" t="e">
        <f>SUM(I25:K25)/'Business Days (Month &amp; Qtr)'!#REF!</f>
        <v>#REF!</v>
      </c>
      <c r="AH25" s="44" t="e">
        <f>SUM(L25:N25)/'Business Days (Month &amp; Qtr)'!#REF!</f>
        <v>#REF!</v>
      </c>
      <c r="AI25" s="44" t="e">
        <f>SUM(O25:Q25)/'Business Days (Month &amp; Qtr)'!#REF!</f>
        <v>#REF!</v>
      </c>
      <c r="AK25" s="44"/>
    </row>
    <row r="26" spans="2:37" x14ac:dyDescent="0.25">
      <c r="B26" s="19" t="s">
        <v>4</v>
      </c>
      <c r="C26" s="19" t="s">
        <v>48</v>
      </c>
      <c r="D26" s="19" t="s">
        <v>6</v>
      </c>
      <c r="E26" s="12">
        <f>Input!$J$35</f>
        <v>2018</v>
      </c>
      <c r="F26" s="5">
        <v>25453</v>
      </c>
      <c r="G26" s="5">
        <v>22394</v>
      </c>
      <c r="H26" s="5">
        <v>24866</v>
      </c>
      <c r="I26" s="5">
        <v>21828</v>
      </c>
      <c r="J26" s="5">
        <v>21526</v>
      </c>
      <c r="K26" s="5">
        <v>20494</v>
      </c>
      <c r="L26" s="5">
        <v>20238</v>
      </c>
      <c r="M26" s="5">
        <v>21736</v>
      </c>
      <c r="N26" s="5">
        <v>17062</v>
      </c>
      <c r="O26" s="5">
        <v>18541</v>
      </c>
      <c r="P26" s="5">
        <v>15307</v>
      </c>
      <c r="Q26" s="5">
        <v>14245</v>
      </c>
      <c r="S26" s="5" t="e">
        <f>F26/'Business Days (Month &amp; Qtr)'!#REF!</f>
        <v>#REF!</v>
      </c>
      <c r="T26" s="5" t="e">
        <f>G26/'Business Days (Month &amp; Qtr)'!#REF!</f>
        <v>#REF!</v>
      </c>
      <c r="U26" s="5" t="e">
        <f>H26/'Business Days (Month &amp; Qtr)'!#REF!</f>
        <v>#REF!</v>
      </c>
      <c r="V26" s="5" t="e">
        <f>I26/'Business Days (Month &amp; Qtr)'!#REF!</f>
        <v>#REF!</v>
      </c>
      <c r="W26" s="5" t="e">
        <f>J26/'Business Days (Month &amp; Qtr)'!#REF!</f>
        <v>#REF!</v>
      </c>
      <c r="X26" s="5" t="e">
        <f>K26/'Business Days (Month &amp; Qtr)'!#REF!</f>
        <v>#REF!</v>
      </c>
      <c r="Y26" s="5" t="e">
        <f>L26/'Business Days (Month &amp; Qtr)'!#REF!</f>
        <v>#REF!</v>
      </c>
      <c r="Z26" s="5" t="e">
        <f>M26/'Business Days (Month &amp; Qtr)'!#REF!</f>
        <v>#REF!</v>
      </c>
      <c r="AA26" s="5" t="e">
        <f>N26/'Business Days (Month &amp; Qtr)'!#REF!</f>
        <v>#REF!</v>
      </c>
      <c r="AB26" s="5" t="e">
        <f>O26/'Business Days (Month &amp; Qtr)'!#REF!</f>
        <v>#REF!</v>
      </c>
      <c r="AC26" s="5" t="e">
        <f>P26/'Business Days (Month &amp; Qtr)'!#REF!</f>
        <v>#REF!</v>
      </c>
      <c r="AD26" s="5" t="e">
        <f>Q26/'Business Days (Month &amp; Qtr)'!#REF!</f>
        <v>#REF!</v>
      </c>
      <c r="AF26" s="44" t="e">
        <f>SUM(F26:H26)/'Business Days (Month &amp; Qtr)'!#REF!</f>
        <v>#REF!</v>
      </c>
      <c r="AG26" s="44" t="e">
        <f>SUM(I26:K26)/'Business Days (Month &amp; Qtr)'!#REF!</f>
        <v>#REF!</v>
      </c>
      <c r="AH26" s="44" t="e">
        <f>SUM(L26:N26)/'Business Days (Month &amp; Qtr)'!#REF!</f>
        <v>#REF!</v>
      </c>
      <c r="AI26" s="44" t="e">
        <f>SUM(O26:Q26)/'Business Days (Month &amp; Qtr)'!#REF!</f>
        <v>#REF!</v>
      </c>
      <c r="AK26" s="44"/>
    </row>
    <row r="27" spans="2:37" ht="6" customHeight="1" x14ac:dyDescent="0.25">
      <c r="E27" s="10"/>
      <c r="AF27" s="44"/>
      <c r="AG27" s="44"/>
      <c r="AH27" s="44"/>
      <c r="AI27" s="44"/>
      <c r="AK27" s="44"/>
    </row>
    <row r="28" spans="2:37" x14ac:dyDescent="0.25">
      <c r="E28" s="25" t="s">
        <v>7</v>
      </c>
      <c r="AF28" s="44"/>
      <c r="AG28" s="44"/>
      <c r="AH28" s="44"/>
      <c r="AI28" s="44"/>
      <c r="AK28" s="44"/>
    </row>
    <row r="29" spans="2:37" ht="15.75" customHeight="1" x14ac:dyDescent="0.25">
      <c r="B29" s="19" t="s">
        <v>4</v>
      </c>
      <c r="C29" s="19" t="s">
        <v>48</v>
      </c>
      <c r="D29" s="19" t="s">
        <v>7</v>
      </c>
      <c r="E29" s="12">
        <f>Input!$J$30</f>
        <v>2023</v>
      </c>
      <c r="F29" s="5">
        <v>8209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 t="e">
        <f>F29/'Business Days (Month &amp; Qtr)'!#REF!</f>
        <v>#REF!</v>
      </c>
      <c r="T29" s="5" t="e">
        <f>G29/'Business Days (Month &amp; Qtr)'!#REF!</f>
        <v>#REF!</v>
      </c>
      <c r="U29" s="5" t="e">
        <f>H29/'Business Days (Month &amp; Qtr)'!#REF!</f>
        <v>#REF!</v>
      </c>
      <c r="V29" s="5" t="e">
        <f>I29/'Business Days (Month &amp; Qtr)'!#REF!</f>
        <v>#REF!</v>
      </c>
      <c r="W29" s="5" t="e">
        <f>J29/'Business Days (Month &amp; Qtr)'!#REF!</f>
        <v>#REF!</v>
      </c>
      <c r="X29" s="5" t="e">
        <f>K29/'Business Days (Month &amp; Qtr)'!#REF!</f>
        <v>#REF!</v>
      </c>
      <c r="Y29" s="5" t="e">
        <f>L29/'Business Days (Month &amp; Qtr)'!#REF!</f>
        <v>#REF!</v>
      </c>
      <c r="Z29" s="5" t="e">
        <f>M29/'Business Days (Month &amp; Qtr)'!#REF!</f>
        <v>#REF!</v>
      </c>
      <c r="AA29" s="5" t="e">
        <f>N29/'Business Days (Month &amp; Qtr)'!#REF!</f>
        <v>#REF!</v>
      </c>
      <c r="AB29" s="5" t="e">
        <f>O29/'Business Days (Month &amp; Qtr)'!#REF!</f>
        <v>#REF!</v>
      </c>
      <c r="AC29" s="5" t="e">
        <f>P29/'Business Days (Month &amp; Qtr)'!#REF!</f>
        <v>#REF!</v>
      </c>
      <c r="AD29" s="5" t="e">
        <f>Q29/'Business Days (Month &amp; Qtr)'!#REF!</f>
        <v>#REF!</v>
      </c>
      <c r="AF29" s="44" t="e">
        <f>SUM(F29:H29)/'Business Days (Month &amp; Qtr)'!#REF!</f>
        <v>#REF!</v>
      </c>
      <c r="AG29" s="44" t="e">
        <f>SUM(I29:K29)/'Business Days (Month &amp; Qtr)'!#REF!</f>
        <v>#REF!</v>
      </c>
      <c r="AH29" s="44" t="e">
        <f>SUM(L29:N29)/'Business Days (Month &amp; Qtr)'!#REF!</f>
        <v>#REF!</v>
      </c>
      <c r="AI29" s="44" t="e">
        <f>SUM(O29:Q29)/'Business Days (Month &amp; Qtr)'!#REF!</f>
        <v>#REF!</v>
      </c>
      <c r="AK29" s="44"/>
    </row>
    <row r="30" spans="2:37" x14ac:dyDescent="0.25">
      <c r="B30" s="19" t="s">
        <v>4</v>
      </c>
      <c r="C30" s="19" t="s">
        <v>48</v>
      </c>
      <c r="D30" s="19" t="s">
        <v>7</v>
      </c>
      <c r="E30" s="12">
        <f>Input!$J$31</f>
        <v>2022</v>
      </c>
      <c r="F30" s="5">
        <v>10210</v>
      </c>
      <c r="G30" s="5">
        <v>11376</v>
      </c>
      <c r="H30" s="5">
        <v>13879</v>
      </c>
      <c r="I30" s="5">
        <v>11719</v>
      </c>
      <c r="J30" s="5">
        <v>11740</v>
      </c>
      <c r="K30" s="5">
        <v>12174</v>
      </c>
      <c r="L30" s="5">
        <v>9847</v>
      </c>
      <c r="M30" s="5">
        <v>11317</v>
      </c>
      <c r="N30" s="5">
        <v>9710</v>
      </c>
      <c r="O30" s="5">
        <v>8797</v>
      </c>
      <c r="P30" s="5">
        <v>8030</v>
      </c>
      <c r="Q30" s="5">
        <v>7444</v>
      </c>
      <c r="S30" s="5" t="e">
        <f>F30/'Business Days (Month &amp; Qtr)'!#REF!</f>
        <v>#REF!</v>
      </c>
      <c r="T30" s="5" t="e">
        <f>G30/'Business Days (Month &amp; Qtr)'!#REF!</f>
        <v>#REF!</v>
      </c>
      <c r="U30" s="5" t="e">
        <f>H30/'Business Days (Month &amp; Qtr)'!#REF!</f>
        <v>#REF!</v>
      </c>
      <c r="V30" s="5" t="e">
        <f>I30/'Business Days (Month &amp; Qtr)'!#REF!</f>
        <v>#REF!</v>
      </c>
      <c r="W30" s="5" t="e">
        <f>J30/'Business Days (Month &amp; Qtr)'!#REF!</f>
        <v>#REF!</v>
      </c>
      <c r="X30" s="5" t="e">
        <f>K30/'Business Days (Month &amp; Qtr)'!#REF!</f>
        <v>#REF!</v>
      </c>
      <c r="Y30" s="5" t="e">
        <f>L30/'Business Days (Month &amp; Qtr)'!#REF!</f>
        <v>#REF!</v>
      </c>
      <c r="Z30" s="5" t="e">
        <f>M30/'Business Days (Month &amp; Qtr)'!#REF!</f>
        <v>#REF!</v>
      </c>
      <c r="AA30" s="5" t="e">
        <f>N30/'Business Days (Month &amp; Qtr)'!#REF!</f>
        <v>#REF!</v>
      </c>
      <c r="AB30" s="5" t="e">
        <f>O30/'Business Days (Month &amp; Qtr)'!#REF!</f>
        <v>#REF!</v>
      </c>
      <c r="AC30" s="5" t="e">
        <f>P30/'Business Days (Month &amp; Qtr)'!#REF!</f>
        <v>#REF!</v>
      </c>
      <c r="AD30" s="5" t="e">
        <f>Q30/'Business Days (Month &amp; Qtr)'!#REF!</f>
        <v>#REF!</v>
      </c>
      <c r="AF30" s="44" t="e">
        <f>SUM(F30:H30)/'Business Days (Month &amp; Qtr)'!#REF!</f>
        <v>#REF!</v>
      </c>
      <c r="AG30" s="44" t="e">
        <f>SUM(I30:K30)/'Business Days (Month &amp; Qtr)'!#REF!</f>
        <v>#REF!</v>
      </c>
      <c r="AH30" s="44" t="e">
        <f>SUM(L30:N30)/'Business Days (Month &amp; Qtr)'!#REF!</f>
        <v>#REF!</v>
      </c>
      <c r="AI30" s="44" t="e">
        <f>SUM(O30:Q30)/'Business Days (Month &amp; Qtr)'!#REF!</f>
        <v>#REF!</v>
      </c>
      <c r="AK30" s="44"/>
    </row>
    <row r="31" spans="2:37" x14ac:dyDescent="0.25">
      <c r="B31" s="19" t="s">
        <v>4</v>
      </c>
      <c r="C31" s="19" t="s">
        <v>48</v>
      </c>
      <c r="D31" s="19" t="s">
        <v>7</v>
      </c>
      <c r="E31" s="12">
        <f>Input!$J$32</f>
        <v>2021</v>
      </c>
      <c r="F31" s="5">
        <v>9383</v>
      </c>
      <c r="G31" s="5">
        <v>10089</v>
      </c>
      <c r="H31" s="5">
        <v>13273</v>
      </c>
      <c r="I31" s="5">
        <v>12597</v>
      </c>
      <c r="J31" s="5">
        <v>12176</v>
      </c>
      <c r="K31" s="5">
        <v>12313</v>
      </c>
      <c r="L31" s="5">
        <v>11104</v>
      </c>
      <c r="M31" s="5">
        <v>11440</v>
      </c>
      <c r="N31" s="5">
        <v>12020</v>
      </c>
      <c r="O31" s="5">
        <v>12440</v>
      </c>
      <c r="P31" s="5">
        <v>11357</v>
      </c>
      <c r="Q31" s="5">
        <v>9615</v>
      </c>
      <c r="S31" s="5" t="e">
        <f>F31/'Business Days (Month &amp; Qtr)'!#REF!</f>
        <v>#REF!</v>
      </c>
      <c r="T31" s="5" t="e">
        <f>G31/'Business Days (Month &amp; Qtr)'!#REF!</f>
        <v>#REF!</v>
      </c>
      <c r="U31" s="5" t="e">
        <f>H31/'Business Days (Month &amp; Qtr)'!#REF!</f>
        <v>#REF!</v>
      </c>
      <c r="V31" s="5" t="e">
        <f>I31/'Business Days (Month &amp; Qtr)'!#REF!</f>
        <v>#REF!</v>
      </c>
      <c r="W31" s="5" t="e">
        <f>J31/'Business Days (Month &amp; Qtr)'!#REF!</f>
        <v>#REF!</v>
      </c>
      <c r="X31" s="5" t="e">
        <f>K31/'Business Days (Month &amp; Qtr)'!#REF!</f>
        <v>#REF!</v>
      </c>
      <c r="Y31" s="5" t="e">
        <f>L31/'Business Days (Month &amp; Qtr)'!#REF!</f>
        <v>#REF!</v>
      </c>
      <c r="Z31" s="5" t="e">
        <f>M31/'Business Days (Month &amp; Qtr)'!#REF!</f>
        <v>#REF!</v>
      </c>
      <c r="AA31" s="5" t="e">
        <f>N31/'Business Days (Month &amp; Qtr)'!#REF!</f>
        <v>#REF!</v>
      </c>
      <c r="AB31" s="5" t="e">
        <f>O31/'Business Days (Month &amp; Qtr)'!#REF!</f>
        <v>#REF!</v>
      </c>
      <c r="AC31" s="5" t="e">
        <f>P31/'Business Days (Month &amp; Qtr)'!#REF!</f>
        <v>#REF!</v>
      </c>
      <c r="AD31" s="5" t="e">
        <f>Q31/'Business Days (Month &amp; Qtr)'!#REF!</f>
        <v>#REF!</v>
      </c>
      <c r="AF31" s="44" t="e">
        <f>SUM(F31:H31)/'Business Days (Month &amp; Qtr)'!#REF!</f>
        <v>#REF!</v>
      </c>
      <c r="AG31" s="44" t="e">
        <f>SUM(I31:K31)/'Business Days (Month &amp; Qtr)'!#REF!</f>
        <v>#REF!</v>
      </c>
      <c r="AH31" s="44" t="e">
        <f>SUM(L31:N31)/'Business Days (Month &amp; Qtr)'!#REF!</f>
        <v>#REF!</v>
      </c>
      <c r="AI31" s="44" t="e">
        <f>SUM(O31:Q31)/'Business Days (Month &amp; Qtr)'!#REF!</f>
        <v>#REF!</v>
      </c>
      <c r="AK31" s="44"/>
    </row>
    <row r="32" spans="2:37" x14ac:dyDescent="0.25">
      <c r="B32" s="19" t="s">
        <v>4</v>
      </c>
      <c r="C32" s="19" t="s">
        <v>48</v>
      </c>
      <c r="D32" s="19" t="s">
        <v>7</v>
      </c>
      <c r="E32" s="12">
        <f>Input!$J$33</f>
        <v>2020</v>
      </c>
      <c r="F32" s="5">
        <v>10688</v>
      </c>
      <c r="G32" s="5">
        <v>10325</v>
      </c>
      <c r="H32" s="5">
        <v>10602</v>
      </c>
      <c r="I32" s="5">
        <v>7281</v>
      </c>
      <c r="J32" s="5">
        <v>7031</v>
      </c>
      <c r="K32" s="5">
        <v>8887</v>
      </c>
      <c r="L32" s="5">
        <v>10529</v>
      </c>
      <c r="M32" s="5">
        <v>9756</v>
      </c>
      <c r="N32" s="5">
        <v>10838</v>
      </c>
      <c r="O32" s="5">
        <v>11869</v>
      </c>
      <c r="P32" s="5">
        <v>10402</v>
      </c>
      <c r="Q32" s="5">
        <v>9785</v>
      </c>
      <c r="S32" s="5" t="e">
        <f>F32/'Business Days (Month &amp; Qtr)'!#REF!</f>
        <v>#REF!</v>
      </c>
      <c r="T32" s="5" t="e">
        <f>G32/'Business Days (Month &amp; Qtr)'!#REF!</f>
        <v>#REF!</v>
      </c>
      <c r="U32" s="5" t="e">
        <f>H32/'Business Days (Month &amp; Qtr)'!#REF!</f>
        <v>#REF!</v>
      </c>
      <c r="V32" s="5" t="e">
        <f>I32/'Business Days (Month &amp; Qtr)'!#REF!</f>
        <v>#REF!</v>
      </c>
      <c r="W32" s="5" t="e">
        <f>J32/'Business Days (Month &amp; Qtr)'!#REF!</f>
        <v>#REF!</v>
      </c>
      <c r="X32" s="5" t="e">
        <f>K32/'Business Days (Month &amp; Qtr)'!#REF!</f>
        <v>#REF!</v>
      </c>
      <c r="Y32" s="5" t="e">
        <f>L32/'Business Days (Month &amp; Qtr)'!#REF!</f>
        <v>#REF!</v>
      </c>
      <c r="Z32" s="5" t="e">
        <f>M32/'Business Days (Month &amp; Qtr)'!#REF!</f>
        <v>#REF!</v>
      </c>
      <c r="AA32" s="5" t="e">
        <f>N32/'Business Days (Month &amp; Qtr)'!#REF!</f>
        <v>#REF!</v>
      </c>
      <c r="AB32" s="5" t="e">
        <f>O32/'Business Days (Month &amp; Qtr)'!#REF!</f>
        <v>#REF!</v>
      </c>
      <c r="AC32" s="5" t="e">
        <f>P32/'Business Days (Month &amp; Qtr)'!#REF!</f>
        <v>#REF!</v>
      </c>
      <c r="AD32" s="5" t="e">
        <f>Q32/'Business Days (Month &amp; Qtr)'!#REF!</f>
        <v>#REF!</v>
      </c>
      <c r="AF32" s="44" t="e">
        <f>SUM(F32:H32)/'Business Days (Month &amp; Qtr)'!#REF!</f>
        <v>#REF!</v>
      </c>
      <c r="AG32" s="44" t="e">
        <f>SUM(I32:K32)/'Business Days (Month &amp; Qtr)'!#REF!</f>
        <v>#REF!</v>
      </c>
      <c r="AH32" s="44" t="e">
        <f>SUM(L32:N32)/'Business Days (Month &amp; Qtr)'!#REF!</f>
        <v>#REF!</v>
      </c>
      <c r="AI32" s="44" t="e">
        <f>SUM(O32:Q32)/'Business Days (Month &amp; Qtr)'!#REF!</f>
        <v>#REF!</v>
      </c>
      <c r="AK32" s="44"/>
    </row>
    <row r="33" spans="2:37" x14ac:dyDescent="0.25">
      <c r="B33" s="19" t="s">
        <v>4</v>
      </c>
      <c r="C33" s="19" t="s">
        <v>48</v>
      </c>
      <c r="D33" s="19" t="s">
        <v>7</v>
      </c>
      <c r="E33" s="12">
        <f>Input!$J$34</f>
        <v>2019</v>
      </c>
      <c r="F33" s="5">
        <v>9505</v>
      </c>
      <c r="G33" s="5">
        <v>9871</v>
      </c>
      <c r="H33" s="5">
        <v>10578</v>
      </c>
      <c r="I33" s="5">
        <v>10941</v>
      </c>
      <c r="J33" s="5">
        <v>11702</v>
      </c>
      <c r="K33" s="5">
        <v>10324</v>
      </c>
      <c r="L33" s="5">
        <v>11356</v>
      </c>
      <c r="M33" s="5">
        <v>11746</v>
      </c>
      <c r="N33" s="5">
        <v>10349</v>
      </c>
      <c r="O33" s="5">
        <v>13352</v>
      </c>
      <c r="P33" s="5">
        <v>10225</v>
      </c>
      <c r="Q33" s="5">
        <v>9317</v>
      </c>
      <c r="S33" s="5" t="e">
        <f>F33/'Business Days (Month &amp; Qtr)'!#REF!</f>
        <v>#REF!</v>
      </c>
      <c r="T33" s="5" t="e">
        <f>G33/'Business Days (Month &amp; Qtr)'!#REF!</f>
        <v>#REF!</v>
      </c>
      <c r="U33" s="5" t="e">
        <f>H33/'Business Days (Month &amp; Qtr)'!#REF!</f>
        <v>#REF!</v>
      </c>
      <c r="V33" s="5" t="e">
        <f>I33/'Business Days (Month &amp; Qtr)'!#REF!</f>
        <v>#REF!</v>
      </c>
      <c r="W33" s="5" t="e">
        <f>J33/'Business Days (Month &amp; Qtr)'!#REF!</f>
        <v>#REF!</v>
      </c>
      <c r="X33" s="5" t="e">
        <f>K33/'Business Days (Month &amp; Qtr)'!#REF!</f>
        <v>#REF!</v>
      </c>
      <c r="Y33" s="5" t="e">
        <f>L33/'Business Days (Month &amp; Qtr)'!#REF!</f>
        <v>#REF!</v>
      </c>
      <c r="Z33" s="5" t="e">
        <f>M33/'Business Days (Month &amp; Qtr)'!#REF!</f>
        <v>#REF!</v>
      </c>
      <c r="AA33" s="5" t="e">
        <f>N33/'Business Days (Month &amp; Qtr)'!#REF!</f>
        <v>#REF!</v>
      </c>
      <c r="AB33" s="5" t="e">
        <f>O33/'Business Days (Month &amp; Qtr)'!#REF!</f>
        <v>#REF!</v>
      </c>
      <c r="AC33" s="5" t="e">
        <f>P33/'Business Days (Month &amp; Qtr)'!#REF!</f>
        <v>#REF!</v>
      </c>
      <c r="AD33" s="5" t="e">
        <f>Q33/'Business Days (Month &amp; Qtr)'!#REF!</f>
        <v>#REF!</v>
      </c>
      <c r="AF33" s="44" t="e">
        <f>SUM(F33:H33)/'Business Days (Month &amp; Qtr)'!#REF!</f>
        <v>#REF!</v>
      </c>
      <c r="AG33" s="44" t="e">
        <f>SUM(I33:K33)/'Business Days (Month &amp; Qtr)'!#REF!</f>
        <v>#REF!</v>
      </c>
      <c r="AH33" s="44" t="e">
        <f>SUM(L33:N33)/'Business Days (Month &amp; Qtr)'!#REF!</f>
        <v>#REF!</v>
      </c>
      <c r="AI33" s="44" t="e">
        <f>SUM(O33:Q33)/'Business Days (Month &amp; Qtr)'!#REF!</f>
        <v>#REF!</v>
      </c>
      <c r="AK33" s="44"/>
    </row>
    <row r="34" spans="2:37" x14ac:dyDescent="0.25">
      <c r="B34" s="19" t="s">
        <v>4</v>
      </c>
      <c r="C34" s="19" t="s">
        <v>48</v>
      </c>
      <c r="D34" s="19" t="s">
        <v>7</v>
      </c>
      <c r="E34" s="12">
        <f>Input!$J$35</f>
        <v>2018</v>
      </c>
      <c r="F34" s="5">
        <v>10069</v>
      </c>
      <c r="G34" s="5">
        <v>9917</v>
      </c>
      <c r="H34" s="5">
        <v>11543</v>
      </c>
      <c r="I34" s="5">
        <v>12031</v>
      </c>
      <c r="J34" s="5">
        <v>12314</v>
      </c>
      <c r="K34" s="5">
        <v>11650</v>
      </c>
      <c r="L34" s="5">
        <v>10655</v>
      </c>
      <c r="M34" s="5">
        <v>11589</v>
      </c>
      <c r="N34" s="5">
        <v>9813</v>
      </c>
      <c r="O34" s="5">
        <v>11139</v>
      </c>
      <c r="P34" s="5">
        <v>10261</v>
      </c>
      <c r="Q34" s="5">
        <v>8266</v>
      </c>
      <c r="S34" s="5" t="e">
        <f>F34/'Business Days (Month &amp; Qtr)'!#REF!</f>
        <v>#REF!</v>
      </c>
      <c r="T34" s="5" t="e">
        <f>G34/'Business Days (Month &amp; Qtr)'!#REF!</f>
        <v>#REF!</v>
      </c>
      <c r="U34" s="5" t="e">
        <f>H34/'Business Days (Month &amp; Qtr)'!#REF!</f>
        <v>#REF!</v>
      </c>
      <c r="V34" s="5" t="e">
        <f>I34/'Business Days (Month &amp; Qtr)'!#REF!</f>
        <v>#REF!</v>
      </c>
      <c r="W34" s="5" t="e">
        <f>J34/'Business Days (Month &amp; Qtr)'!#REF!</f>
        <v>#REF!</v>
      </c>
      <c r="X34" s="5" t="e">
        <f>K34/'Business Days (Month &amp; Qtr)'!#REF!</f>
        <v>#REF!</v>
      </c>
      <c r="Y34" s="5" t="e">
        <f>L34/'Business Days (Month &amp; Qtr)'!#REF!</f>
        <v>#REF!</v>
      </c>
      <c r="Z34" s="5" t="e">
        <f>M34/'Business Days (Month &amp; Qtr)'!#REF!</f>
        <v>#REF!</v>
      </c>
      <c r="AA34" s="5" t="e">
        <f>N34/'Business Days (Month &amp; Qtr)'!#REF!</f>
        <v>#REF!</v>
      </c>
      <c r="AB34" s="5" t="e">
        <f>O34/'Business Days (Month &amp; Qtr)'!#REF!</f>
        <v>#REF!</v>
      </c>
      <c r="AC34" s="5" t="e">
        <f>P34/'Business Days (Month &amp; Qtr)'!#REF!</f>
        <v>#REF!</v>
      </c>
      <c r="AD34" s="5" t="e">
        <f>Q34/'Business Days (Month &amp; Qtr)'!#REF!</f>
        <v>#REF!</v>
      </c>
      <c r="AF34" s="44" t="e">
        <f>SUM(F34:H34)/'Business Days (Month &amp; Qtr)'!#REF!</f>
        <v>#REF!</v>
      </c>
      <c r="AG34" s="44" t="e">
        <f>SUM(I34:K34)/'Business Days (Month &amp; Qtr)'!#REF!</f>
        <v>#REF!</v>
      </c>
      <c r="AH34" s="44" t="e">
        <f>SUM(L34:N34)/'Business Days (Month &amp; Qtr)'!#REF!</f>
        <v>#REF!</v>
      </c>
      <c r="AI34" s="44" t="e">
        <f>SUM(O34:Q34)/'Business Days (Month &amp; Qtr)'!#REF!</f>
        <v>#REF!</v>
      </c>
      <c r="AK34" s="44"/>
    </row>
    <row r="35" spans="2:37" ht="6" customHeight="1" x14ac:dyDescent="0.25">
      <c r="E35" s="10"/>
      <c r="AF35" s="44"/>
      <c r="AG35" s="44"/>
      <c r="AH35" s="44"/>
      <c r="AI35" s="44"/>
      <c r="AK35" s="44"/>
    </row>
    <row r="36" spans="2:37" x14ac:dyDescent="0.25">
      <c r="E36" s="25" t="s">
        <v>27</v>
      </c>
      <c r="AF36" s="44"/>
      <c r="AG36" s="44"/>
      <c r="AH36" s="44"/>
      <c r="AI36" s="44"/>
      <c r="AK36" s="44"/>
    </row>
    <row r="37" spans="2:37" ht="15.75" customHeight="1" x14ac:dyDescent="0.25">
      <c r="B37" s="19" t="s">
        <v>4</v>
      </c>
      <c r="C37" s="19" t="s">
        <v>48</v>
      </c>
      <c r="D37" s="19" t="s">
        <v>28</v>
      </c>
      <c r="E37" s="12">
        <f>Input!$J$30</f>
        <v>2023</v>
      </c>
      <c r="F37" s="5">
        <v>11377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 t="e">
        <f>F37/'Business Days (Month &amp; Qtr)'!#REF!</f>
        <v>#REF!</v>
      </c>
      <c r="T37" s="5" t="e">
        <f>G37/'Business Days (Month &amp; Qtr)'!#REF!</f>
        <v>#REF!</v>
      </c>
      <c r="U37" s="5" t="e">
        <f>H37/'Business Days (Month &amp; Qtr)'!#REF!</f>
        <v>#REF!</v>
      </c>
      <c r="V37" s="5" t="e">
        <f>I37/'Business Days (Month &amp; Qtr)'!#REF!</f>
        <v>#REF!</v>
      </c>
      <c r="W37" s="5" t="e">
        <f>J37/'Business Days (Month &amp; Qtr)'!#REF!</f>
        <v>#REF!</v>
      </c>
      <c r="X37" s="5" t="e">
        <f>K37/'Business Days (Month &amp; Qtr)'!#REF!</f>
        <v>#REF!</v>
      </c>
      <c r="Y37" s="5" t="e">
        <f>L37/'Business Days (Month &amp; Qtr)'!#REF!</f>
        <v>#REF!</v>
      </c>
      <c r="Z37" s="5" t="e">
        <f>M37/'Business Days (Month &amp; Qtr)'!#REF!</f>
        <v>#REF!</v>
      </c>
      <c r="AA37" s="5" t="e">
        <f>N37/'Business Days (Month &amp; Qtr)'!#REF!</f>
        <v>#REF!</v>
      </c>
      <c r="AB37" s="5" t="e">
        <f>O37/'Business Days (Month &amp; Qtr)'!#REF!</f>
        <v>#REF!</v>
      </c>
      <c r="AC37" s="5" t="e">
        <f>P37/'Business Days (Month &amp; Qtr)'!#REF!</f>
        <v>#REF!</v>
      </c>
      <c r="AD37" s="5" t="e">
        <f>Q37/'Business Days (Month &amp; Qtr)'!#REF!</f>
        <v>#REF!</v>
      </c>
      <c r="AF37" s="44" t="e">
        <f>SUM(F37:H37)/'Business Days (Month &amp; Qtr)'!#REF!</f>
        <v>#REF!</v>
      </c>
      <c r="AG37" s="44" t="e">
        <f>SUM(I37:K37)/'Business Days (Month &amp; Qtr)'!#REF!</f>
        <v>#REF!</v>
      </c>
      <c r="AH37" s="44" t="e">
        <f>SUM(L37:N37)/'Business Days (Month &amp; Qtr)'!#REF!</f>
        <v>#REF!</v>
      </c>
      <c r="AI37" s="44" t="e">
        <f>SUM(O37:Q37)/'Business Days (Month &amp; Qtr)'!#REF!</f>
        <v>#REF!</v>
      </c>
      <c r="AK37" s="44"/>
    </row>
    <row r="38" spans="2:37" x14ac:dyDescent="0.25">
      <c r="B38" s="19" t="s">
        <v>4</v>
      </c>
      <c r="C38" s="19" t="s">
        <v>48</v>
      </c>
      <c r="D38" s="19" t="s">
        <v>28</v>
      </c>
      <c r="E38" s="12">
        <f>Input!$J$31</f>
        <v>2022</v>
      </c>
      <c r="F38" s="5">
        <v>12994</v>
      </c>
      <c r="G38" s="5">
        <v>14337</v>
      </c>
      <c r="H38" s="5">
        <v>20337</v>
      </c>
      <c r="I38" s="5">
        <v>17375</v>
      </c>
      <c r="J38" s="5">
        <v>17737</v>
      </c>
      <c r="K38" s="5">
        <v>10025</v>
      </c>
      <c r="L38" s="5">
        <v>11251</v>
      </c>
      <c r="M38" s="5">
        <v>11725</v>
      </c>
      <c r="N38" s="5">
        <v>11453</v>
      </c>
      <c r="O38" s="5">
        <v>11308</v>
      </c>
      <c r="P38" s="5">
        <v>11355</v>
      </c>
      <c r="Q38" s="5">
        <v>11212</v>
      </c>
      <c r="S38" s="5" t="e">
        <f>F38/'Business Days (Month &amp; Qtr)'!#REF!</f>
        <v>#REF!</v>
      </c>
      <c r="T38" s="5" t="e">
        <f>G38/'Business Days (Month &amp; Qtr)'!#REF!</f>
        <v>#REF!</v>
      </c>
      <c r="U38" s="5" t="e">
        <f>H38/'Business Days (Month &amp; Qtr)'!#REF!</f>
        <v>#REF!</v>
      </c>
      <c r="V38" s="5" t="e">
        <f>I38/'Business Days (Month &amp; Qtr)'!#REF!</f>
        <v>#REF!</v>
      </c>
      <c r="W38" s="5" t="e">
        <f>J38/'Business Days (Month &amp; Qtr)'!#REF!</f>
        <v>#REF!</v>
      </c>
      <c r="X38" s="5" t="e">
        <f>K38/'Business Days (Month &amp; Qtr)'!#REF!</f>
        <v>#REF!</v>
      </c>
      <c r="Y38" s="5" t="e">
        <f>L38/'Business Days (Month &amp; Qtr)'!#REF!</f>
        <v>#REF!</v>
      </c>
      <c r="Z38" s="5" t="e">
        <f>M38/'Business Days (Month &amp; Qtr)'!#REF!</f>
        <v>#REF!</v>
      </c>
      <c r="AA38" s="5" t="e">
        <f>N38/'Business Days (Month &amp; Qtr)'!#REF!</f>
        <v>#REF!</v>
      </c>
      <c r="AB38" s="5" t="e">
        <f>O38/'Business Days (Month &amp; Qtr)'!#REF!</f>
        <v>#REF!</v>
      </c>
      <c r="AC38" s="5" t="e">
        <f>P38/'Business Days (Month &amp; Qtr)'!#REF!</f>
        <v>#REF!</v>
      </c>
      <c r="AD38" s="5" t="e">
        <f>Q38/'Business Days (Month &amp; Qtr)'!#REF!</f>
        <v>#REF!</v>
      </c>
      <c r="AF38" s="44" t="e">
        <f>SUM(F38:H38)/'Business Days (Month &amp; Qtr)'!#REF!</f>
        <v>#REF!</v>
      </c>
      <c r="AG38" s="44" t="e">
        <f>SUM(I38:K38)/'Business Days (Month &amp; Qtr)'!#REF!</f>
        <v>#REF!</v>
      </c>
      <c r="AH38" s="44" t="e">
        <f>SUM(L38:N38)/'Business Days (Month &amp; Qtr)'!#REF!</f>
        <v>#REF!</v>
      </c>
      <c r="AI38" s="44" t="e">
        <f>SUM(O38:Q38)/'Business Days (Month &amp; Qtr)'!#REF!</f>
        <v>#REF!</v>
      </c>
      <c r="AK38" s="44"/>
    </row>
    <row r="39" spans="2:37" x14ac:dyDescent="0.25">
      <c r="B39" s="19" t="s">
        <v>4</v>
      </c>
      <c r="C39" s="19" t="s">
        <v>48</v>
      </c>
      <c r="D39" s="19" t="s">
        <v>28</v>
      </c>
      <c r="E39" s="12">
        <f>Input!$J$32</f>
        <v>2021</v>
      </c>
      <c r="F39" s="5">
        <v>7877</v>
      </c>
      <c r="G39" s="5">
        <v>10239</v>
      </c>
      <c r="H39" s="5">
        <v>11830</v>
      </c>
      <c r="I39" s="5">
        <v>8294</v>
      </c>
      <c r="J39" s="5">
        <v>9015</v>
      </c>
      <c r="K39" s="5">
        <v>10563</v>
      </c>
      <c r="L39" s="5">
        <v>11045</v>
      </c>
      <c r="M39" s="5">
        <v>10995</v>
      </c>
      <c r="N39" s="5">
        <v>8638</v>
      </c>
      <c r="O39" s="5">
        <v>8892</v>
      </c>
      <c r="P39" s="5">
        <v>10057</v>
      </c>
      <c r="Q39" s="5">
        <v>13295</v>
      </c>
      <c r="S39" s="5" t="e">
        <f>F39/'Business Days (Month &amp; Qtr)'!#REF!</f>
        <v>#REF!</v>
      </c>
      <c r="T39" s="5" t="e">
        <f>G39/'Business Days (Month &amp; Qtr)'!#REF!</f>
        <v>#REF!</v>
      </c>
      <c r="U39" s="5" t="e">
        <f>H39/'Business Days (Month &amp; Qtr)'!#REF!</f>
        <v>#REF!</v>
      </c>
      <c r="V39" s="5" t="e">
        <f>I39/'Business Days (Month &amp; Qtr)'!#REF!</f>
        <v>#REF!</v>
      </c>
      <c r="W39" s="5" t="e">
        <f>J39/'Business Days (Month &amp; Qtr)'!#REF!</f>
        <v>#REF!</v>
      </c>
      <c r="X39" s="5" t="e">
        <f>K39/'Business Days (Month &amp; Qtr)'!#REF!</f>
        <v>#REF!</v>
      </c>
      <c r="Y39" s="5" t="e">
        <f>L39/'Business Days (Month &amp; Qtr)'!#REF!</f>
        <v>#REF!</v>
      </c>
      <c r="Z39" s="5" t="e">
        <f>M39/'Business Days (Month &amp; Qtr)'!#REF!</f>
        <v>#REF!</v>
      </c>
      <c r="AA39" s="5" t="e">
        <f>N39/'Business Days (Month &amp; Qtr)'!#REF!</f>
        <v>#REF!</v>
      </c>
      <c r="AB39" s="5" t="e">
        <f>O39/'Business Days (Month &amp; Qtr)'!#REF!</f>
        <v>#REF!</v>
      </c>
      <c r="AC39" s="5" t="e">
        <f>P39/'Business Days (Month &amp; Qtr)'!#REF!</f>
        <v>#REF!</v>
      </c>
      <c r="AD39" s="5" t="e">
        <f>Q39/'Business Days (Month &amp; Qtr)'!#REF!</f>
        <v>#REF!</v>
      </c>
      <c r="AF39" s="44" t="e">
        <f>SUM(F39:H39)/'Business Days (Month &amp; Qtr)'!#REF!</f>
        <v>#REF!</v>
      </c>
      <c r="AG39" s="44" t="e">
        <f>SUM(I39:K39)/'Business Days (Month &amp; Qtr)'!#REF!</f>
        <v>#REF!</v>
      </c>
      <c r="AH39" s="44" t="e">
        <f>SUM(L39:N39)/'Business Days (Month &amp; Qtr)'!#REF!</f>
        <v>#REF!</v>
      </c>
      <c r="AI39" s="44" t="e">
        <f>SUM(O39:Q39)/'Business Days (Month &amp; Qtr)'!#REF!</f>
        <v>#REF!</v>
      </c>
      <c r="AK39" s="44"/>
    </row>
    <row r="40" spans="2:37" x14ac:dyDescent="0.25">
      <c r="B40" s="19" t="s">
        <v>4</v>
      </c>
      <c r="C40" s="19" t="s">
        <v>48</v>
      </c>
      <c r="D40" s="19" t="s">
        <v>28</v>
      </c>
      <c r="E40" s="12">
        <f>Input!$J$33</f>
        <v>2020</v>
      </c>
      <c r="F40" s="5">
        <v>8389</v>
      </c>
      <c r="G40" s="5">
        <v>6887</v>
      </c>
      <c r="H40" s="5">
        <v>6104</v>
      </c>
      <c r="I40" s="5">
        <v>6297</v>
      </c>
      <c r="J40" s="5">
        <v>6962</v>
      </c>
      <c r="K40" s="5">
        <v>6582</v>
      </c>
      <c r="L40" s="5">
        <v>11462</v>
      </c>
      <c r="M40" s="5">
        <v>7244</v>
      </c>
      <c r="N40" s="5">
        <v>4955</v>
      </c>
      <c r="O40" s="5">
        <v>4145</v>
      </c>
      <c r="P40" s="5">
        <v>5306</v>
      </c>
      <c r="Q40" s="5">
        <v>7718</v>
      </c>
      <c r="S40" s="5" t="e">
        <f>F40/'Business Days (Month &amp; Qtr)'!#REF!</f>
        <v>#REF!</v>
      </c>
      <c r="T40" s="5" t="e">
        <f>G40/'Business Days (Month &amp; Qtr)'!#REF!</f>
        <v>#REF!</v>
      </c>
      <c r="U40" s="5" t="e">
        <f>H40/'Business Days (Month &amp; Qtr)'!#REF!</f>
        <v>#REF!</v>
      </c>
      <c r="V40" s="5" t="e">
        <f>I40/'Business Days (Month &amp; Qtr)'!#REF!</f>
        <v>#REF!</v>
      </c>
      <c r="W40" s="5" t="e">
        <f>J40/'Business Days (Month &amp; Qtr)'!#REF!</f>
        <v>#REF!</v>
      </c>
      <c r="X40" s="5" t="e">
        <f>K40/'Business Days (Month &amp; Qtr)'!#REF!</f>
        <v>#REF!</v>
      </c>
      <c r="Y40" s="5" t="e">
        <f>L40/'Business Days (Month &amp; Qtr)'!#REF!</f>
        <v>#REF!</v>
      </c>
      <c r="Z40" s="5" t="e">
        <f>M40/'Business Days (Month &amp; Qtr)'!#REF!</f>
        <v>#REF!</v>
      </c>
      <c r="AA40" s="5" t="e">
        <f>N40/'Business Days (Month &amp; Qtr)'!#REF!</f>
        <v>#REF!</v>
      </c>
      <c r="AB40" s="5" t="e">
        <f>O40/'Business Days (Month &amp; Qtr)'!#REF!</f>
        <v>#REF!</v>
      </c>
      <c r="AC40" s="5" t="e">
        <f>P40/'Business Days (Month &amp; Qtr)'!#REF!</f>
        <v>#REF!</v>
      </c>
      <c r="AD40" s="5" t="e">
        <f>Q40/'Business Days (Month &amp; Qtr)'!#REF!</f>
        <v>#REF!</v>
      </c>
      <c r="AF40" s="44" t="e">
        <f>SUM(F40:H40)/'Business Days (Month &amp; Qtr)'!#REF!</f>
        <v>#REF!</v>
      </c>
      <c r="AG40" s="44" t="e">
        <f>SUM(I40:K40)/'Business Days (Month &amp; Qtr)'!#REF!</f>
        <v>#REF!</v>
      </c>
      <c r="AH40" s="44" t="e">
        <f>SUM(L40:N40)/'Business Days (Month &amp; Qtr)'!#REF!</f>
        <v>#REF!</v>
      </c>
      <c r="AI40" s="44" t="e">
        <f>SUM(O40:Q40)/'Business Days (Month &amp; Qtr)'!#REF!</f>
        <v>#REF!</v>
      </c>
      <c r="AK40" s="44"/>
    </row>
    <row r="41" spans="2:37" x14ac:dyDescent="0.25">
      <c r="B41" s="19" t="s">
        <v>4</v>
      </c>
      <c r="C41" s="19" t="s">
        <v>48</v>
      </c>
      <c r="D41" s="19" t="s">
        <v>28</v>
      </c>
      <c r="E41" s="12">
        <f>Input!$J$34</f>
        <v>2019</v>
      </c>
      <c r="F41" s="5">
        <v>5944</v>
      </c>
      <c r="G41" s="5">
        <v>6841</v>
      </c>
      <c r="H41" s="5">
        <v>7631</v>
      </c>
      <c r="I41" s="5">
        <v>8198</v>
      </c>
      <c r="J41" s="5">
        <v>8348</v>
      </c>
      <c r="K41" s="5">
        <v>12493</v>
      </c>
      <c r="L41" s="5">
        <v>9265</v>
      </c>
      <c r="M41" s="5">
        <v>8887</v>
      </c>
      <c r="N41" s="5">
        <v>7773</v>
      </c>
      <c r="O41" s="5">
        <v>11061</v>
      </c>
      <c r="P41" s="5">
        <v>5739</v>
      </c>
      <c r="Q41" s="5">
        <v>6133</v>
      </c>
      <c r="S41" s="5" t="e">
        <f>F41/'Business Days (Month &amp; Qtr)'!#REF!</f>
        <v>#REF!</v>
      </c>
      <c r="T41" s="5" t="e">
        <f>G41/'Business Days (Month &amp; Qtr)'!#REF!</f>
        <v>#REF!</v>
      </c>
      <c r="U41" s="5" t="e">
        <f>H41/'Business Days (Month &amp; Qtr)'!#REF!</f>
        <v>#REF!</v>
      </c>
      <c r="V41" s="5" t="e">
        <f>I41/'Business Days (Month &amp; Qtr)'!#REF!</f>
        <v>#REF!</v>
      </c>
      <c r="W41" s="5" t="e">
        <f>J41/'Business Days (Month &amp; Qtr)'!#REF!</f>
        <v>#REF!</v>
      </c>
      <c r="X41" s="5" t="e">
        <f>K41/'Business Days (Month &amp; Qtr)'!#REF!</f>
        <v>#REF!</v>
      </c>
      <c r="Y41" s="5" t="e">
        <f>L41/'Business Days (Month &amp; Qtr)'!#REF!</f>
        <v>#REF!</v>
      </c>
      <c r="Z41" s="5" t="e">
        <f>M41/'Business Days (Month &amp; Qtr)'!#REF!</f>
        <v>#REF!</v>
      </c>
      <c r="AA41" s="5" t="e">
        <f>N41/'Business Days (Month &amp; Qtr)'!#REF!</f>
        <v>#REF!</v>
      </c>
      <c r="AB41" s="5" t="e">
        <f>O41/'Business Days (Month &amp; Qtr)'!#REF!</f>
        <v>#REF!</v>
      </c>
      <c r="AC41" s="5" t="e">
        <f>P41/'Business Days (Month &amp; Qtr)'!#REF!</f>
        <v>#REF!</v>
      </c>
      <c r="AD41" s="5" t="e">
        <f>Q41/'Business Days (Month &amp; Qtr)'!#REF!</f>
        <v>#REF!</v>
      </c>
      <c r="AF41" s="44" t="e">
        <f>SUM(F41:H41)/'Business Days (Month &amp; Qtr)'!#REF!</f>
        <v>#REF!</v>
      </c>
      <c r="AG41" s="44" t="e">
        <f>SUM(I41:K41)/'Business Days (Month &amp; Qtr)'!#REF!</f>
        <v>#REF!</v>
      </c>
      <c r="AH41" s="44" t="e">
        <f>SUM(L41:N41)/'Business Days (Month &amp; Qtr)'!#REF!</f>
        <v>#REF!</v>
      </c>
      <c r="AI41" s="44" t="e">
        <f>SUM(O41:Q41)/'Business Days (Month &amp; Qtr)'!#REF!</f>
        <v>#REF!</v>
      </c>
      <c r="AK41" s="44"/>
    </row>
    <row r="42" spans="2:37" x14ac:dyDescent="0.25">
      <c r="B42" s="19" t="s">
        <v>4</v>
      </c>
      <c r="C42" s="19" t="s">
        <v>48</v>
      </c>
      <c r="D42" s="19" t="s">
        <v>28</v>
      </c>
      <c r="E42" s="12">
        <f>Input!$J$35</f>
        <v>2018</v>
      </c>
      <c r="F42" s="5">
        <v>6446</v>
      </c>
      <c r="G42" s="5">
        <v>7380</v>
      </c>
      <c r="H42" s="5">
        <v>9730</v>
      </c>
      <c r="I42" s="5">
        <v>10448</v>
      </c>
      <c r="J42" s="5">
        <v>7660</v>
      </c>
      <c r="K42" s="5">
        <v>10697</v>
      </c>
      <c r="L42" s="5">
        <v>12579</v>
      </c>
      <c r="M42" s="5">
        <v>8676</v>
      </c>
      <c r="N42" s="5">
        <v>6546</v>
      </c>
      <c r="O42" s="5">
        <v>9407</v>
      </c>
      <c r="P42" s="5">
        <v>8040</v>
      </c>
      <c r="Q42" s="5">
        <v>5724</v>
      </c>
      <c r="S42" s="5" t="e">
        <f>F42/'Business Days (Month &amp; Qtr)'!#REF!</f>
        <v>#REF!</v>
      </c>
      <c r="T42" s="5" t="e">
        <f>G42/'Business Days (Month &amp; Qtr)'!#REF!</f>
        <v>#REF!</v>
      </c>
      <c r="U42" s="5" t="e">
        <f>H42/'Business Days (Month &amp; Qtr)'!#REF!</f>
        <v>#REF!</v>
      </c>
      <c r="V42" s="5" t="e">
        <f>I42/'Business Days (Month &amp; Qtr)'!#REF!</f>
        <v>#REF!</v>
      </c>
      <c r="W42" s="5" t="e">
        <f>J42/'Business Days (Month &amp; Qtr)'!#REF!</f>
        <v>#REF!</v>
      </c>
      <c r="X42" s="5" t="e">
        <f>K42/'Business Days (Month &amp; Qtr)'!#REF!</f>
        <v>#REF!</v>
      </c>
      <c r="Y42" s="5" t="e">
        <f>L42/'Business Days (Month &amp; Qtr)'!#REF!</f>
        <v>#REF!</v>
      </c>
      <c r="Z42" s="5" t="e">
        <f>M42/'Business Days (Month &amp; Qtr)'!#REF!</f>
        <v>#REF!</v>
      </c>
      <c r="AA42" s="5" t="e">
        <f>N42/'Business Days (Month &amp; Qtr)'!#REF!</f>
        <v>#REF!</v>
      </c>
      <c r="AB42" s="5" t="e">
        <f>O42/'Business Days (Month &amp; Qtr)'!#REF!</f>
        <v>#REF!</v>
      </c>
      <c r="AC42" s="5" t="e">
        <f>P42/'Business Days (Month &amp; Qtr)'!#REF!</f>
        <v>#REF!</v>
      </c>
      <c r="AD42" s="5" t="e">
        <f>Q42/'Business Days (Month &amp; Qtr)'!#REF!</f>
        <v>#REF!</v>
      </c>
      <c r="AF42" s="44" t="e">
        <f>SUM(F42:H42)/'Business Days (Month &amp; Qtr)'!#REF!</f>
        <v>#REF!</v>
      </c>
      <c r="AG42" s="44" t="e">
        <f>SUM(I42:K42)/'Business Days (Month &amp; Qtr)'!#REF!</f>
        <v>#REF!</v>
      </c>
      <c r="AH42" s="44" t="e">
        <f>SUM(L42:N42)/'Business Days (Month &amp; Qtr)'!#REF!</f>
        <v>#REF!</v>
      </c>
      <c r="AI42" s="44" t="e">
        <f>SUM(O42:Q42)/'Business Days (Month &amp; Qtr)'!#REF!</f>
        <v>#REF!</v>
      </c>
      <c r="AK42" s="44"/>
    </row>
    <row r="43" spans="2:37" ht="6" customHeight="1" x14ac:dyDescent="0.25">
      <c r="E43" s="10"/>
      <c r="AF43" s="44"/>
      <c r="AG43" s="44"/>
      <c r="AH43" s="44"/>
      <c r="AI43" s="44"/>
      <c r="AK43" s="44"/>
    </row>
    <row r="44" spans="2:37" x14ac:dyDescent="0.25">
      <c r="E44" s="25" t="s">
        <v>29</v>
      </c>
      <c r="AF44" s="44"/>
      <c r="AG44" s="44"/>
      <c r="AH44" s="44"/>
      <c r="AI44" s="44"/>
      <c r="AK44" s="44"/>
    </row>
    <row r="45" spans="2:37" ht="15.75" customHeight="1" x14ac:dyDescent="0.25">
      <c r="B45" s="19" t="s">
        <v>4</v>
      </c>
      <c r="C45" s="19" t="s">
        <v>48</v>
      </c>
      <c r="D45" s="19" t="s">
        <v>30</v>
      </c>
      <c r="E45" s="12">
        <f>Input!$J$30</f>
        <v>2023</v>
      </c>
      <c r="F45" s="5">
        <v>53400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F45/'Business Days (Month &amp; Qtr)'!C6</f>
        <v>2670</v>
      </c>
      <c r="T45" s="5">
        <f>G45/'Business Days (Month &amp; Qtr)'!D6</f>
        <v>0</v>
      </c>
      <c r="U45" s="5">
        <f>H45/'Business Days (Month &amp; Qtr)'!E6</f>
        <v>0</v>
      </c>
      <c r="V45" s="5">
        <f>I45/'Business Days (Month &amp; Qtr)'!F6</f>
        <v>0</v>
      </c>
      <c r="W45" s="5">
        <f>J45/'Business Days (Month &amp; Qtr)'!G6</f>
        <v>0</v>
      </c>
      <c r="X45" s="5">
        <f>K45/'Business Days (Month &amp; Qtr)'!H6</f>
        <v>0</v>
      </c>
      <c r="Y45" s="5">
        <f>L45/'Business Days (Month &amp; Qtr)'!I6</f>
        <v>0</v>
      </c>
      <c r="Z45" s="5">
        <f>M45/'Business Days (Month &amp; Qtr)'!J6</f>
        <v>0</v>
      </c>
      <c r="AA45" s="5">
        <f>N45/'Business Days (Month &amp; Qtr)'!K6</f>
        <v>0</v>
      </c>
      <c r="AB45" s="5">
        <f>O45/'Business Days (Month &amp; Qtr)'!L6</f>
        <v>0</v>
      </c>
      <c r="AC45" s="5">
        <f>P45/'Business Days (Month &amp; Qtr)'!M6</f>
        <v>0</v>
      </c>
      <c r="AD45" s="5">
        <f>Q45/'Business Days (Month &amp; Qtr)'!N6</f>
        <v>0</v>
      </c>
      <c r="AF45" s="44">
        <f>SUM(F45:H45)/'Business Days (Month &amp; Qtr)'!AC6</f>
        <v>861.29032258064512</v>
      </c>
      <c r="AG45" s="44">
        <f>SUM(I45:K45)/'Business Days (Month &amp; Qtr)'!AD6</f>
        <v>0</v>
      </c>
      <c r="AH45" s="44">
        <f>SUM(L45:N45)/'Business Days (Month &amp; Qtr)'!AE6</f>
        <v>0</v>
      </c>
      <c r="AI45" s="44">
        <f>SUM(O45:Q45)/'Business Days (Month &amp; Qtr)'!AF6</f>
        <v>0</v>
      </c>
      <c r="AK45" s="44"/>
    </row>
    <row r="46" spans="2:37" x14ac:dyDescent="0.25">
      <c r="B46" s="19" t="s">
        <v>4</v>
      </c>
      <c r="C46" s="19" t="s">
        <v>48</v>
      </c>
      <c r="D46" s="19" t="s">
        <v>30</v>
      </c>
      <c r="E46" s="12">
        <f>Input!$J$31</f>
        <v>2022</v>
      </c>
      <c r="F46" s="5">
        <v>85900</v>
      </c>
      <c r="G46" s="5">
        <v>87200</v>
      </c>
      <c r="H46" s="5">
        <v>105900</v>
      </c>
      <c r="I46" s="5">
        <v>89500</v>
      </c>
      <c r="J46" s="5">
        <v>89500</v>
      </c>
      <c r="K46" s="5">
        <v>78200</v>
      </c>
      <c r="L46" s="5">
        <v>68200</v>
      </c>
      <c r="M46" s="5">
        <v>74300</v>
      </c>
      <c r="N46" s="5">
        <v>63700</v>
      </c>
      <c r="O46" s="5">
        <v>56300</v>
      </c>
      <c r="P46" s="5">
        <v>51000</v>
      </c>
      <c r="Q46" s="5">
        <v>45800</v>
      </c>
      <c r="S46" s="5">
        <f>F46/'Business Days (Month &amp; Qtr)'!C7</f>
        <v>4295</v>
      </c>
      <c r="T46" s="5">
        <f>G46/'Business Days (Month &amp; Qtr)'!D7</f>
        <v>4589.4736842105267</v>
      </c>
      <c r="U46" s="5">
        <f>H46/'Business Days (Month &amp; Qtr)'!E7</f>
        <v>4604.347826086957</v>
      </c>
      <c r="V46" s="5">
        <f>I46/'Business Days (Month &amp; Qtr)'!F7</f>
        <v>4261.9047619047615</v>
      </c>
      <c r="W46" s="5">
        <f>J46/'Business Days (Month &amp; Qtr)'!G7</f>
        <v>4261.9047619047615</v>
      </c>
      <c r="X46" s="5">
        <f>K46/'Business Days (Month &amp; Qtr)'!H7</f>
        <v>3554.5454545454545</v>
      </c>
      <c r="Y46" s="5">
        <f>L46/'Business Days (Month &amp; Qtr)'!I7</f>
        <v>3410</v>
      </c>
      <c r="Z46" s="5">
        <f>M46/'Business Days (Month &amp; Qtr)'!J7</f>
        <v>3230.4347826086955</v>
      </c>
      <c r="AA46" s="5">
        <f>N46/'Business Days (Month &amp; Qtr)'!K7</f>
        <v>3033.3333333333335</v>
      </c>
      <c r="AB46" s="5">
        <f>O46/'Business Days (Month &amp; Qtr)'!L7</f>
        <v>2680.9523809523807</v>
      </c>
      <c r="AC46" s="5">
        <f>P46/'Business Days (Month &amp; Qtr)'!M7</f>
        <v>2550</v>
      </c>
      <c r="AD46" s="5">
        <f>Q46/'Business Days (Month &amp; Qtr)'!N7</f>
        <v>2180.9523809523807</v>
      </c>
      <c r="AF46" s="44">
        <f>SUM(F46:H46)/'Business Days (Month &amp; Qtr)'!AC7</f>
        <v>4500</v>
      </c>
      <c r="AG46" s="44">
        <f>SUM(I46:K46)/'Business Days (Month &amp; Qtr)'!AD7</f>
        <v>4018.75</v>
      </c>
      <c r="AH46" s="44">
        <f>SUM(L46:N46)/'Business Days (Month &amp; Qtr)'!AE7</f>
        <v>3221.875</v>
      </c>
      <c r="AI46" s="44">
        <f>SUM(O46:Q46)/'Business Days (Month &amp; Qtr)'!AF7</f>
        <v>2469.3548387096776</v>
      </c>
      <c r="AK46" s="44"/>
    </row>
    <row r="47" spans="2:37" x14ac:dyDescent="0.25">
      <c r="B47" s="19" t="s">
        <v>4</v>
      </c>
      <c r="C47" s="19" t="s">
        <v>48</v>
      </c>
      <c r="D47" s="19" t="s">
        <v>30</v>
      </c>
      <c r="E47" s="12">
        <f>Input!$J$32</f>
        <v>2021</v>
      </c>
      <c r="F47" s="5">
        <v>118200</v>
      </c>
      <c r="G47" s="5">
        <v>117100</v>
      </c>
      <c r="H47" s="5">
        <v>127900</v>
      </c>
      <c r="I47" s="5">
        <v>112700</v>
      </c>
      <c r="J47" s="5">
        <v>105000</v>
      </c>
      <c r="K47" s="5">
        <v>111800</v>
      </c>
      <c r="L47" s="5">
        <v>106500</v>
      </c>
      <c r="M47" s="5">
        <v>111300</v>
      </c>
      <c r="N47" s="5">
        <v>101000</v>
      </c>
      <c r="O47" s="5">
        <v>93900</v>
      </c>
      <c r="P47" s="5">
        <v>88900</v>
      </c>
      <c r="Q47" s="5">
        <v>80700</v>
      </c>
      <c r="S47" s="5">
        <f>F47/'Business Days (Month &amp; Qtr)'!C8</f>
        <v>6221.0526315789475</v>
      </c>
      <c r="T47" s="5">
        <f>G47/'Business Days (Month &amp; Qtr)'!D8</f>
        <v>6163.1578947368425</v>
      </c>
      <c r="U47" s="5">
        <f>H47/'Business Days (Month &amp; Qtr)'!E8</f>
        <v>5560.869565217391</v>
      </c>
      <c r="V47" s="5">
        <f>I47/'Business Days (Month &amp; Qtr)'!F8</f>
        <v>5122.727272727273</v>
      </c>
      <c r="W47" s="5">
        <f>J47/'Business Days (Month &amp; Qtr)'!G8</f>
        <v>5250</v>
      </c>
      <c r="X47" s="5">
        <f>K47/'Business Days (Month &amp; Qtr)'!H8</f>
        <v>5081.818181818182</v>
      </c>
      <c r="Y47" s="5">
        <f>L47/'Business Days (Month &amp; Qtr)'!I8</f>
        <v>5071.4285714285716</v>
      </c>
      <c r="Z47" s="5">
        <f>M47/'Business Days (Month &amp; Qtr)'!J8</f>
        <v>5059.090909090909</v>
      </c>
      <c r="AA47" s="5">
        <f>N47/'Business Days (Month &amp; Qtr)'!K8</f>
        <v>4809.5238095238092</v>
      </c>
      <c r="AB47" s="5">
        <f>O47/'Business Days (Month &amp; Qtr)'!L8</f>
        <v>4471.4285714285716</v>
      </c>
      <c r="AC47" s="5">
        <f>P47/'Business Days (Month &amp; Qtr)'!M8</f>
        <v>4445</v>
      </c>
      <c r="AD47" s="5">
        <f>Q47/'Business Days (Month &amp; Qtr)'!N8</f>
        <v>3842.8571428571427</v>
      </c>
      <c r="AF47" s="44">
        <f>SUM(F47:H47)/'Business Days (Month &amp; Qtr)'!AC8</f>
        <v>5954.0983606557375</v>
      </c>
      <c r="AG47" s="44">
        <f>SUM(I47:K47)/'Business Days (Month &amp; Qtr)'!AD8</f>
        <v>5148.4375</v>
      </c>
      <c r="AH47" s="44">
        <f>SUM(L47:N47)/'Business Days (Month &amp; Qtr)'!AE8</f>
        <v>4981.25</v>
      </c>
      <c r="AI47" s="44">
        <f>SUM(O47:Q47)/'Business Days (Month &amp; Qtr)'!AF8</f>
        <v>4250</v>
      </c>
      <c r="AK47" s="44"/>
    </row>
    <row r="48" spans="2:37" x14ac:dyDescent="0.25">
      <c r="B48" s="19" t="s">
        <v>4</v>
      </c>
      <c r="C48" s="19" t="s">
        <v>48</v>
      </c>
      <c r="D48" s="19" t="s">
        <v>30</v>
      </c>
      <c r="E48" s="12">
        <f>Input!$J$33</f>
        <v>2020</v>
      </c>
      <c r="F48" s="5">
        <v>95300</v>
      </c>
      <c r="G48" s="5">
        <v>111500</v>
      </c>
      <c r="H48" s="5">
        <v>147600</v>
      </c>
      <c r="I48" s="5">
        <v>109300</v>
      </c>
      <c r="J48" s="5">
        <v>110600</v>
      </c>
      <c r="K48" s="5">
        <v>131400</v>
      </c>
      <c r="L48" s="5">
        <v>144900</v>
      </c>
      <c r="M48" s="5">
        <v>137100</v>
      </c>
      <c r="N48" s="5">
        <v>128600</v>
      </c>
      <c r="O48" s="5">
        <v>126700</v>
      </c>
      <c r="P48" s="5">
        <v>111600</v>
      </c>
      <c r="Q48" s="5">
        <v>116300</v>
      </c>
      <c r="S48" s="5">
        <f>F48/'Business Days (Month &amp; Qtr)'!C9</f>
        <v>4538.0952380952385</v>
      </c>
      <c r="T48" s="5">
        <f>G48/'Business Days (Month &amp; Qtr)'!D9</f>
        <v>5868.4210526315792</v>
      </c>
      <c r="U48" s="5">
        <f>H48/'Business Days (Month &amp; Qtr)'!E9</f>
        <v>6709.090909090909</v>
      </c>
      <c r="V48" s="5">
        <f>I48/'Business Days (Month &amp; Qtr)'!F9</f>
        <v>4968.181818181818</v>
      </c>
      <c r="W48" s="5">
        <f>J48/'Business Days (Month &amp; Qtr)'!G9</f>
        <v>5530</v>
      </c>
      <c r="X48" s="5">
        <f>K48/'Business Days (Month &amp; Qtr)'!H9</f>
        <v>5972.727272727273</v>
      </c>
      <c r="Y48" s="5">
        <f>L48/'Business Days (Month &amp; Qtr)'!I9</f>
        <v>6586.363636363636</v>
      </c>
      <c r="Z48" s="5">
        <f>M48/'Business Days (Month &amp; Qtr)'!J9</f>
        <v>6528.5714285714284</v>
      </c>
      <c r="AA48" s="5">
        <f>N48/'Business Days (Month &amp; Qtr)'!K9</f>
        <v>6123.8095238095239</v>
      </c>
      <c r="AB48" s="5">
        <f>O48/'Business Days (Month &amp; Qtr)'!L9</f>
        <v>5759.090909090909</v>
      </c>
      <c r="AC48" s="5">
        <f>P48/'Business Days (Month &amp; Qtr)'!M9</f>
        <v>5873.6842105263158</v>
      </c>
      <c r="AD48" s="5">
        <f>Q48/'Business Days (Month &amp; Qtr)'!N9</f>
        <v>5286.363636363636</v>
      </c>
      <c r="AF48" s="44">
        <f>SUM(F48:H48)/'Business Days (Month &amp; Qtr)'!AC9</f>
        <v>5716.1290322580644</v>
      </c>
      <c r="AG48" s="44">
        <f>SUM(I48:K48)/'Business Days (Month &amp; Qtr)'!AD9</f>
        <v>5489.0625</v>
      </c>
      <c r="AH48" s="44">
        <f>SUM(L48:N48)/'Business Days (Month &amp; Qtr)'!AE9</f>
        <v>6415.625</v>
      </c>
      <c r="AI48" s="44">
        <f>SUM(O48:Q48)/'Business Days (Month &amp; Qtr)'!AF9</f>
        <v>5628.5714285714284</v>
      </c>
      <c r="AK48" s="44"/>
    </row>
    <row r="49" spans="2:37" x14ac:dyDescent="0.25">
      <c r="B49" s="19" t="s">
        <v>4</v>
      </c>
      <c r="C49" s="19" t="s">
        <v>48</v>
      </c>
      <c r="D49" s="19" t="s">
        <v>30</v>
      </c>
      <c r="E49" s="12">
        <f>Input!$J$34</f>
        <v>2019</v>
      </c>
      <c r="F49" s="5">
        <v>70800</v>
      </c>
      <c r="G49" s="5">
        <v>72000</v>
      </c>
      <c r="H49" s="5">
        <v>85000</v>
      </c>
      <c r="I49" s="5">
        <v>97400</v>
      </c>
      <c r="J49" s="5">
        <v>97500</v>
      </c>
      <c r="K49" s="5">
        <v>101300</v>
      </c>
      <c r="L49" s="5">
        <v>105500</v>
      </c>
      <c r="M49" s="5">
        <v>114500</v>
      </c>
      <c r="N49" s="5">
        <v>97300</v>
      </c>
      <c r="O49" s="5">
        <v>102800</v>
      </c>
      <c r="P49" s="5">
        <v>78100</v>
      </c>
      <c r="Q49" s="5">
        <v>70800</v>
      </c>
      <c r="S49" s="5">
        <f>F49/'Business Days (Month &amp; Qtr)'!C10</f>
        <v>3371.4285714285716</v>
      </c>
      <c r="T49" s="5">
        <f>G49/'Business Days (Month &amp; Qtr)'!D10</f>
        <v>3789.4736842105262</v>
      </c>
      <c r="U49" s="5">
        <f>H49/'Business Days (Month &amp; Qtr)'!E10</f>
        <v>4047.6190476190477</v>
      </c>
      <c r="V49" s="5">
        <f>I49/'Business Days (Month &amp; Qtr)'!F10</f>
        <v>4427.272727272727</v>
      </c>
      <c r="W49" s="5">
        <f>J49/'Business Days (Month &amp; Qtr)'!G10</f>
        <v>4431.818181818182</v>
      </c>
      <c r="X49" s="5">
        <f>K49/'Business Days (Month &amp; Qtr)'!H10</f>
        <v>5065</v>
      </c>
      <c r="Y49" s="5">
        <f>L49/'Business Days (Month &amp; Qtr)'!I10</f>
        <v>4795.454545454545</v>
      </c>
      <c r="Z49" s="5">
        <f>M49/'Business Days (Month &amp; Qtr)'!J10</f>
        <v>5204.545454545455</v>
      </c>
      <c r="AA49" s="5">
        <f>N49/'Business Days (Month &amp; Qtr)'!K10</f>
        <v>4865</v>
      </c>
      <c r="AB49" s="5">
        <f>O49/'Business Days (Month &amp; Qtr)'!L10</f>
        <v>4469.565217391304</v>
      </c>
      <c r="AC49" s="5">
        <f>P49/'Business Days (Month &amp; Qtr)'!M10</f>
        <v>4110.5263157894733</v>
      </c>
      <c r="AD49" s="5">
        <f>Q49/'Business Days (Month &amp; Qtr)'!N10</f>
        <v>3371.4285714285716</v>
      </c>
      <c r="AF49" s="44">
        <f>SUM(F49:H49)/'Business Days (Month &amp; Qtr)'!AC10</f>
        <v>3734.4262295081967</v>
      </c>
      <c r="AG49" s="44">
        <f>SUM(I49:K49)/'Business Days (Month &amp; Qtr)'!AD10</f>
        <v>4628.125</v>
      </c>
      <c r="AH49" s="44">
        <f>SUM(L49:N49)/'Business Days (Month &amp; Qtr)'!AE10</f>
        <v>4957.8125</v>
      </c>
      <c r="AI49" s="44">
        <f>SUM(O49:Q49)/'Business Days (Month &amp; Qtr)'!AF10</f>
        <v>3995.2380952380954</v>
      </c>
      <c r="AK49" s="44"/>
    </row>
    <row r="50" spans="2:37" x14ac:dyDescent="0.25">
      <c r="B50" s="19" t="s">
        <v>4</v>
      </c>
      <c r="C50" s="19" t="s">
        <v>48</v>
      </c>
      <c r="D50" s="19" t="s">
        <v>30</v>
      </c>
      <c r="E50" s="12">
        <f>Input!$J$35</f>
        <v>2018</v>
      </c>
      <c r="F50" s="5">
        <v>79400</v>
      </c>
      <c r="G50" s="5">
        <v>79900</v>
      </c>
      <c r="H50" s="5">
        <v>94200</v>
      </c>
      <c r="I50" s="5">
        <v>93200</v>
      </c>
      <c r="J50" s="5">
        <v>93400</v>
      </c>
      <c r="K50" s="5">
        <v>90200</v>
      </c>
      <c r="L50" s="5">
        <v>89800</v>
      </c>
      <c r="M50" s="5">
        <v>88300</v>
      </c>
      <c r="N50" s="5">
        <v>71000</v>
      </c>
      <c r="O50" s="5">
        <v>79800</v>
      </c>
      <c r="P50" s="5">
        <v>67300</v>
      </c>
      <c r="Q50" s="5">
        <v>55300</v>
      </c>
      <c r="S50" s="5">
        <f>F50/'Business Days (Month &amp; Qtr)'!C11</f>
        <v>3780.9523809523807</v>
      </c>
      <c r="T50" s="5">
        <f>G50/'Business Days (Month &amp; Qtr)'!D11</f>
        <v>4205.2631578947367</v>
      </c>
      <c r="U50" s="5">
        <f>H50/'Business Days (Month &amp; Qtr)'!E11</f>
        <v>4281.818181818182</v>
      </c>
      <c r="V50" s="5">
        <f>I50/'Business Days (Month &amp; Qtr)'!F11</f>
        <v>4438.0952380952385</v>
      </c>
      <c r="W50" s="5">
        <f>J50/'Business Days (Month &amp; Qtr)'!G11</f>
        <v>4245.454545454545</v>
      </c>
      <c r="X50" s="5">
        <f>K50/'Business Days (Month &amp; Qtr)'!H11</f>
        <v>4295.2380952380954</v>
      </c>
      <c r="Y50" s="5">
        <f>L50/'Business Days (Month &amp; Qtr)'!I11</f>
        <v>4276.1904761904761</v>
      </c>
      <c r="Z50" s="5">
        <f>M50/'Business Days (Month &amp; Qtr)'!J11</f>
        <v>3839.1304347826085</v>
      </c>
      <c r="AA50" s="5">
        <f>N50/'Business Days (Month &amp; Qtr)'!K11</f>
        <v>3736.8421052631579</v>
      </c>
      <c r="AB50" s="5">
        <f>O50/'Business Days (Month &amp; Qtr)'!L11</f>
        <v>3469.5652173913045</v>
      </c>
      <c r="AC50" s="5">
        <f>P50/'Business Days (Month &amp; Qtr)'!M11</f>
        <v>3365</v>
      </c>
      <c r="AD50" s="5">
        <f>Q50/'Business Days (Month &amp; Qtr)'!N11</f>
        <v>2765</v>
      </c>
      <c r="AF50" s="44">
        <f>SUM(F50:H50)/'Business Days (Month &amp; Qtr)'!AC11</f>
        <v>4088.7096774193546</v>
      </c>
      <c r="AG50" s="44">
        <f>SUM(I50:K50)/'Business Days (Month &amp; Qtr)'!AD11</f>
        <v>4325</v>
      </c>
      <c r="AH50" s="44">
        <f>SUM(L50:N50)/'Business Days (Month &amp; Qtr)'!AE11</f>
        <v>3953.968253968254</v>
      </c>
      <c r="AI50" s="44">
        <f>SUM(O50:Q50)/'Business Days (Month &amp; Qtr)'!AF11</f>
        <v>3212.6984126984125</v>
      </c>
      <c r="AK50" s="44"/>
    </row>
    <row r="51" spans="2:37" ht="9" customHeight="1" x14ac:dyDescent="0.25">
      <c r="AF51" s="44"/>
      <c r="AG51" s="44"/>
      <c r="AH51" s="44"/>
      <c r="AI51" s="44"/>
      <c r="AK51" s="44"/>
    </row>
    <row r="52" spans="2:37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7" ht="3.75" customHeight="1" x14ac:dyDescent="0.25">
      <c r="E53" s="9"/>
    </row>
    <row r="54" spans="2:37" x14ac:dyDescent="0.25">
      <c r="B54" s="4"/>
      <c r="E54" s="25" t="s">
        <v>5</v>
      </c>
    </row>
    <row r="55" spans="2:37" ht="15.75" customHeight="1" x14ac:dyDescent="0.25">
      <c r="B55" s="4"/>
      <c r="C55" s="4"/>
      <c r="D55" s="4"/>
      <c r="E55" s="12">
        <f>Input!$J$30</f>
        <v>2023</v>
      </c>
      <c r="F55" s="6">
        <f t="shared" ref="F55:Q59" si="0">F13/F14-1</f>
        <v>-0.30649416539827501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 t="e">
        <f t="shared" ref="S55:AD59" si="1">S13/S14-1</f>
        <v>#REF!</v>
      </c>
      <c r="T55" s="6" t="e">
        <f t="shared" si="1"/>
        <v>#REF!</v>
      </c>
      <c r="U55" s="6" t="e">
        <f t="shared" si="1"/>
        <v>#REF!</v>
      </c>
      <c r="V55" s="6" t="e">
        <f t="shared" si="1"/>
        <v>#REF!</v>
      </c>
      <c r="W55" s="6" t="e">
        <f t="shared" si="1"/>
        <v>#REF!</v>
      </c>
      <c r="X55" s="6" t="e">
        <f t="shared" si="1"/>
        <v>#REF!</v>
      </c>
      <c r="Y55" s="6" t="e">
        <f t="shared" si="1"/>
        <v>#REF!</v>
      </c>
      <c r="Z55" s="6" t="e">
        <f t="shared" si="1"/>
        <v>#REF!</v>
      </c>
      <c r="AA55" s="6" t="e">
        <f t="shared" si="1"/>
        <v>#REF!</v>
      </c>
      <c r="AB55" s="6" t="e">
        <f t="shared" si="1"/>
        <v>#REF!</v>
      </c>
      <c r="AC55" s="6" t="e">
        <f t="shared" si="1"/>
        <v>#REF!</v>
      </c>
      <c r="AD55" s="6" t="e">
        <f t="shared" si="1"/>
        <v>#REF!</v>
      </c>
    </row>
    <row r="56" spans="2:37" ht="15" customHeight="1" x14ac:dyDescent="0.25">
      <c r="B56" s="4"/>
      <c r="C56" s="4"/>
      <c r="D56" s="4"/>
      <c r="E56" s="12">
        <f>Input!$J$31</f>
        <v>2022</v>
      </c>
      <c r="F56" s="6">
        <f t="shared" si="0"/>
        <v>-1.9256605463502052E-2</v>
      </c>
      <c r="G56" s="6">
        <f t="shared" si="0"/>
        <v>-5.0788377859916745E-2</v>
      </c>
      <c r="H56" s="6">
        <f t="shared" si="0"/>
        <v>-0.10226132454128445</v>
      </c>
      <c r="I56" s="6">
        <f t="shared" si="0"/>
        <v>-0.14041927038544588</v>
      </c>
      <c r="J56" s="6">
        <f t="shared" si="0"/>
        <v>-3.8185057109923481E-2</v>
      </c>
      <c r="K56" s="6">
        <f t="shared" si="0"/>
        <v>-0.17676487998625146</v>
      </c>
      <c r="L56" s="6">
        <f t="shared" si="0"/>
        <v>-0.23583548428045531</v>
      </c>
      <c r="M56" s="6">
        <f t="shared" si="0"/>
        <v>-0.19780129287273029</v>
      </c>
      <c r="N56" s="6">
        <f t="shared" si="0"/>
        <v>-0.26200351652315046</v>
      </c>
      <c r="O56" s="6">
        <f t="shared" si="0"/>
        <v>-0.34050899349406816</v>
      </c>
      <c r="P56" s="6">
        <f t="shared" si="0"/>
        <v>-0.39495777259855147</v>
      </c>
      <c r="Q56" s="6">
        <f t="shared" si="0"/>
        <v>-0.37142250144162192</v>
      </c>
      <c r="S56" s="6" t="e">
        <f t="shared" si="1"/>
        <v>#REF!</v>
      </c>
      <c r="T56" s="6" t="e">
        <f t="shared" si="1"/>
        <v>#REF!</v>
      </c>
      <c r="U56" s="6" t="e">
        <f t="shared" si="1"/>
        <v>#REF!</v>
      </c>
      <c r="V56" s="6" t="e">
        <f t="shared" si="1"/>
        <v>#REF!</v>
      </c>
      <c r="W56" s="6" t="e">
        <f t="shared" si="1"/>
        <v>#REF!</v>
      </c>
      <c r="X56" s="6" t="e">
        <f t="shared" si="1"/>
        <v>#REF!</v>
      </c>
      <c r="Y56" s="6" t="e">
        <f t="shared" si="1"/>
        <v>#REF!</v>
      </c>
      <c r="Z56" s="6" t="e">
        <f t="shared" si="1"/>
        <v>#REF!</v>
      </c>
      <c r="AA56" s="6" t="e">
        <f t="shared" si="1"/>
        <v>#REF!</v>
      </c>
      <c r="AB56" s="6" t="e">
        <f t="shared" si="1"/>
        <v>#REF!</v>
      </c>
      <c r="AC56" s="6" t="e">
        <f t="shared" si="1"/>
        <v>#REF!</v>
      </c>
      <c r="AD56" s="6" t="e">
        <f t="shared" si="1"/>
        <v>#REF!</v>
      </c>
    </row>
    <row r="57" spans="2:37" ht="15" customHeight="1" x14ac:dyDescent="0.25">
      <c r="B57" s="4"/>
      <c r="C57" s="4"/>
      <c r="D57" s="4"/>
      <c r="E57" s="12">
        <f>Input!$J$32</f>
        <v>2021</v>
      </c>
      <c r="F57" s="6">
        <f t="shared" si="0"/>
        <v>5.4822201810786009E-2</v>
      </c>
      <c r="G57" s="6">
        <f t="shared" si="0"/>
        <v>-8.4895156800890437E-3</v>
      </c>
      <c r="H57" s="6">
        <f t="shared" si="0"/>
        <v>0.34811701331014322</v>
      </c>
      <c r="I57" s="6">
        <f t="shared" si="0"/>
        <v>0.69998700539276193</v>
      </c>
      <c r="J57" s="6">
        <f t="shared" si="0"/>
        <v>0.18056758294776953</v>
      </c>
      <c r="K57" s="6">
        <f t="shared" si="0"/>
        <v>1.5099825547586709E-2</v>
      </c>
      <c r="L57" s="6">
        <f t="shared" si="0"/>
        <v>-0.10538668281788244</v>
      </c>
      <c r="M57" s="6">
        <f t="shared" si="0"/>
        <v>-6.3525419807592187E-2</v>
      </c>
      <c r="N57" s="6">
        <f t="shared" si="0"/>
        <v>-9.9175567558786537E-2</v>
      </c>
      <c r="O57" s="6">
        <f t="shared" si="0"/>
        <v>-9.6980431120134769E-2</v>
      </c>
      <c r="P57" s="6">
        <f t="shared" si="0"/>
        <v>4.9968424376381382E-2</v>
      </c>
      <c r="Q57" s="6">
        <f t="shared" si="0"/>
        <v>-0.10808835471820688</v>
      </c>
      <c r="S57" s="6" t="e">
        <f t="shared" si="1"/>
        <v>#REF!</v>
      </c>
      <c r="T57" s="6" t="e">
        <f t="shared" si="1"/>
        <v>#REF!</v>
      </c>
      <c r="U57" s="6" t="e">
        <f t="shared" si="1"/>
        <v>#REF!</v>
      </c>
      <c r="V57" s="6" t="e">
        <f t="shared" si="1"/>
        <v>#REF!</v>
      </c>
      <c r="W57" s="6" t="e">
        <f t="shared" si="1"/>
        <v>#REF!</v>
      </c>
      <c r="X57" s="6" t="e">
        <f t="shared" si="1"/>
        <v>#REF!</v>
      </c>
      <c r="Y57" s="6" t="e">
        <f t="shared" si="1"/>
        <v>#REF!</v>
      </c>
      <c r="Z57" s="6" t="e">
        <f t="shared" si="1"/>
        <v>#REF!</v>
      </c>
      <c r="AA57" s="6" t="e">
        <f t="shared" si="1"/>
        <v>#REF!</v>
      </c>
      <c r="AB57" s="6" t="e">
        <f t="shared" si="1"/>
        <v>#REF!</v>
      </c>
      <c r="AC57" s="6" t="e">
        <f t="shared" si="1"/>
        <v>#REF!</v>
      </c>
      <c r="AD57" s="6" t="e">
        <f t="shared" si="1"/>
        <v>#REF!</v>
      </c>
    </row>
    <row r="58" spans="2:37" ht="15" customHeight="1" x14ac:dyDescent="0.25">
      <c r="B58" s="4"/>
      <c r="C58" s="4"/>
      <c r="D58" s="4"/>
      <c r="E58" s="12">
        <f>Input!$J$33</f>
        <v>2020</v>
      </c>
      <c r="F58" s="6">
        <f t="shared" si="0"/>
        <v>6.0121299799688499E-2</v>
      </c>
      <c r="G58" s="6">
        <f t="shared" si="0"/>
        <v>0.1718720269645817</v>
      </c>
      <c r="H58" s="6">
        <f t="shared" si="0"/>
        <v>-5.0745241916991479E-2</v>
      </c>
      <c r="I58" s="6">
        <f t="shared" si="0"/>
        <v>-0.38166405528102532</v>
      </c>
      <c r="J58" s="6">
        <f t="shared" si="0"/>
        <v>-0.18461507424144608</v>
      </c>
      <c r="K58" s="6">
        <f t="shared" si="0"/>
        <v>0.15349357182783674</v>
      </c>
      <c r="L58" s="6">
        <f t="shared" si="0"/>
        <v>5.814023352226072E-2</v>
      </c>
      <c r="M58" s="6">
        <f t="shared" si="0"/>
        <v>0.15934286991506474</v>
      </c>
      <c r="N58" s="6">
        <f t="shared" si="0"/>
        <v>0.22405050705905749</v>
      </c>
      <c r="O58" s="6">
        <f t="shared" si="0"/>
        <v>0.12811890838206619</v>
      </c>
      <c r="P58" s="6">
        <f t="shared" si="0"/>
        <v>0.18252535938764081</v>
      </c>
      <c r="Q58" s="6">
        <f t="shared" si="0"/>
        <v>0.2734668551139301</v>
      </c>
      <c r="S58" s="6" t="e">
        <f t="shared" si="1"/>
        <v>#REF!</v>
      </c>
      <c r="T58" s="6" t="e">
        <f t="shared" si="1"/>
        <v>#REF!</v>
      </c>
      <c r="U58" s="6" t="e">
        <f t="shared" si="1"/>
        <v>#REF!</v>
      </c>
      <c r="V58" s="6" t="e">
        <f t="shared" si="1"/>
        <v>#REF!</v>
      </c>
      <c r="W58" s="6" t="e">
        <f t="shared" si="1"/>
        <v>#REF!</v>
      </c>
      <c r="X58" s="6" t="e">
        <f t="shared" si="1"/>
        <v>#REF!</v>
      </c>
      <c r="Y58" s="6" t="e">
        <f t="shared" si="1"/>
        <v>#REF!</v>
      </c>
      <c r="Z58" s="6" t="e">
        <f t="shared" si="1"/>
        <v>#REF!</v>
      </c>
      <c r="AA58" s="6" t="e">
        <f t="shared" si="1"/>
        <v>#REF!</v>
      </c>
      <c r="AB58" s="6" t="e">
        <f t="shared" si="1"/>
        <v>#REF!</v>
      </c>
      <c r="AC58" s="6" t="e">
        <f t="shared" si="1"/>
        <v>#REF!</v>
      </c>
      <c r="AD58" s="6" t="e">
        <f t="shared" si="1"/>
        <v>#REF!</v>
      </c>
    </row>
    <row r="59" spans="2:37" ht="15" customHeight="1" x14ac:dyDescent="0.25">
      <c r="B59" s="4"/>
      <c r="C59" s="4"/>
      <c r="D59" s="4"/>
      <c r="E59" s="12">
        <f>Input!$J$34</f>
        <v>2019</v>
      </c>
      <c r="F59" s="6">
        <f t="shared" si="0"/>
        <v>-3.975208377858519E-2</v>
      </c>
      <c r="G59" s="6">
        <f t="shared" si="0"/>
        <v>-8.505558457061857E-2</v>
      </c>
      <c r="H59" s="6">
        <f t="shared" si="0"/>
        <v>-9.2611472919831073E-2</v>
      </c>
      <c r="I59" s="6">
        <f t="shared" si="0"/>
        <v>1.8182561920929485E-2</v>
      </c>
      <c r="J59" s="6">
        <f t="shared" si="0"/>
        <v>-4.4932562620423888E-2</v>
      </c>
      <c r="K59" s="6">
        <f t="shared" si="0"/>
        <v>-5.5617728414873668E-2</v>
      </c>
      <c r="L59" s="6">
        <f t="shared" si="0"/>
        <v>7.7771542048005626E-2</v>
      </c>
      <c r="M59" s="6">
        <f t="shared" si="0"/>
        <v>-3.3672433529881807E-2</v>
      </c>
      <c r="N59" s="6">
        <f t="shared" si="0"/>
        <v>7.0597940339019116E-2</v>
      </c>
      <c r="O59" s="6">
        <f t="shared" si="0"/>
        <v>8.0318325841868266E-3</v>
      </c>
      <c r="P59" s="6">
        <f t="shared" si="0"/>
        <v>-4.6123708892318649E-2</v>
      </c>
      <c r="Q59" s="6">
        <f t="shared" si="0"/>
        <v>7.1827082948457521E-2</v>
      </c>
      <c r="S59" s="6" t="e">
        <f t="shared" si="1"/>
        <v>#REF!</v>
      </c>
      <c r="T59" s="6" t="e">
        <f t="shared" si="1"/>
        <v>#REF!</v>
      </c>
      <c r="U59" s="6" t="e">
        <f t="shared" si="1"/>
        <v>#REF!</v>
      </c>
      <c r="V59" s="6" t="e">
        <f t="shared" si="1"/>
        <v>#REF!</v>
      </c>
      <c r="W59" s="6" t="e">
        <f t="shared" si="1"/>
        <v>#REF!</v>
      </c>
      <c r="X59" s="6" t="e">
        <f t="shared" si="1"/>
        <v>#REF!</v>
      </c>
      <c r="Y59" s="6" t="e">
        <f t="shared" si="1"/>
        <v>#REF!</v>
      </c>
      <c r="Z59" s="6" t="e">
        <f t="shared" si="1"/>
        <v>#REF!</v>
      </c>
      <c r="AA59" s="6" t="e">
        <f t="shared" si="1"/>
        <v>#REF!</v>
      </c>
      <c r="AB59" s="6" t="e">
        <f t="shared" si="1"/>
        <v>#REF!</v>
      </c>
      <c r="AC59" s="6" t="e">
        <f t="shared" si="1"/>
        <v>#REF!</v>
      </c>
      <c r="AD59" s="6" t="e">
        <f t="shared" si="1"/>
        <v>#REF!</v>
      </c>
    </row>
    <row r="60" spans="2:37" ht="6" customHeight="1" x14ac:dyDescent="0.25">
      <c r="E60" s="12"/>
    </row>
    <row r="61" spans="2:37" x14ac:dyDescent="0.25">
      <c r="B61" s="4"/>
      <c r="E61" s="25" t="s">
        <v>6</v>
      </c>
    </row>
    <row r="62" spans="2:37" ht="15.75" customHeight="1" x14ac:dyDescent="0.25">
      <c r="B62" s="4"/>
      <c r="C62" s="4"/>
      <c r="D62" s="4"/>
      <c r="E62" s="12">
        <f>Input!$J$30</f>
        <v>2023</v>
      </c>
      <c r="F62" s="6">
        <f t="shared" ref="F62:Q66" si="2">F21/F22-1</f>
        <v>-0.72177350060147794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J62" s="6">
        <f t="shared" si="2"/>
        <v>-1</v>
      </c>
      <c r="K62" s="6">
        <f t="shared" si="2"/>
        <v>-1</v>
      </c>
      <c r="L62" s="6">
        <f t="shared" si="2"/>
        <v>-1</v>
      </c>
      <c r="M62" s="6">
        <f t="shared" si="2"/>
        <v>-1</v>
      </c>
      <c r="N62" s="6">
        <f t="shared" si="2"/>
        <v>-1</v>
      </c>
      <c r="O62" s="6">
        <f t="shared" si="2"/>
        <v>-1</v>
      </c>
      <c r="P62" s="6">
        <f t="shared" si="2"/>
        <v>-1</v>
      </c>
      <c r="Q62" s="6">
        <f t="shared" si="2"/>
        <v>-1</v>
      </c>
      <c r="S62" s="6" t="e">
        <f t="shared" ref="S62:AD66" si="3">S21/S22-1</f>
        <v>#REF!</v>
      </c>
      <c r="T62" s="6" t="e">
        <f t="shared" si="3"/>
        <v>#REF!</v>
      </c>
      <c r="U62" s="6" t="e">
        <f t="shared" si="3"/>
        <v>#REF!</v>
      </c>
      <c r="V62" s="6" t="e">
        <f t="shared" si="3"/>
        <v>#REF!</v>
      </c>
      <c r="W62" s="6" t="e">
        <f t="shared" si="3"/>
        <v>#REF!</v>
      </c>
      <c r="X62" s="6" t="e">
        <f t="shared" si="3"/>
        <v>#REF!</v>
      </c>
      <c r="Y62" s="6" t="e">
        <f t="shared" si="3"/>
        <v>#REF!</v>
      </c>
      <c r="Z62" s="6" t="e">
        <f t="shared" si="3"/>
        <v>#REF!</v>
      </c>
      <c r="AA62" s="6" t="e">
        <f t="shared" si="3"/>
        <v>#REF!</v>
      </c>
      <c r="AB62" s="6" t="e">
        <f t="shared" si="3"/>
        <v>#REF!</v>
      </c>
      <c r="AC62" s="6" t="e">
        <f t="shared" si="3"/>
        <v>#REF!</v>
      </c>
      <c r="AD62" s="6" t="e">
        <f t="shared" si="3"/>
        <v>#REF!</v>
      </c>
    </row>
    <row r="63" spans="2:37" ht="15" customHeight="1" x14ac:dyDescent="0.25">
      <c r="B63" s="4"/>
      <c r="C63" s="4"/>
      <c r="D63" s="4"/>
      <c r="E63" s="12">
        <f>Input!$J$31</f>
        <v>2022</v>
      </c>
      <c r="F63" s="6">
        <f t="shared" si="2"/>
        <v>-0.61683073782635889</v>
      </c>
      <c r="G63" s="6">
        <f t="shared" si="2"/>
        <v>-0.61292710916965909</v>
      </c>
      <c r="H63" s="6">
        <f t="shared" si="2"/>
        <v>-0.54067973355466181</v>
      </c>
      <c r="I63" s="6">
        <f t="shared" si="2"/>
        <v>-0.6092958459979736</v>
      </c>
      <c r="J63" s="6">
        <f t="shared" si="2"/>
        <v>-0.60852219205408109</v>
      </c>
      <c r="K63" s="6">
        <f t="shared" si="2"/>
        <v>-0.64740801531938175</v>
      </c>
      <c r="L63" s="6">
        <f t="shared" si="2"/>
        <v>-0.7038425239315087</v>
      </c>
      <c r="M63" s="6">
        <f t="shared" si="2"/>
        <v>-0.69491946092179391</v>
      </c>
      <c r="N63" s="6">
        <f t="shared" si="2"/>
        <v>-0.72768204558087834</v>
      </c>
      <c r="O63" s="6">
        <f t="shared" si="2"/>
        <v>-0.71966840052015613</v>
      </c>
      <c r="P63" s="6">
        <f t="shared" si="2"/>
        <v>-0.72910850886415546</v>
      </c>
      <c r="Q63" s="6">
        <f t="shared" si="2"/>
        <v>-0.74103296968721066</v>
      </c>
      <c r="S63" s="6" t="e">
        <f t="shared" si="3"/>
        <v>#REF!</v>
      </c>
      <c r="T63" s="6" t="e">
        <f t="shared" si="3"/>
        <v>#REF!</v>
      </c>
      <c r="U63" s="6" t="e">
        <f t="shared" si="3"/>
        <v>#REF!</v>
      </c>
      <c r="V63" s="6" t="e">
        <f t="shared" si="3"/>
        <v>#REF!</v>
      </c>
      <c r="W63" s="6" t="e">
        <f t="shared" si="3"/>
        <v>#REF!</v>
      </c>
      <c r="X63" s="6" t="e">
        <f t="shared" si="3"/>
        <v>#REF!</v>
      </c>
      <c r="Y63" s="6" t="e">
        <f t="shared" si="3"/>
        <v>#REF!</v>
      </c>
      <c r="Z63" s="6" t="e">
        <f t="shared" si="3"/>
        <v>#REF!</v>
      </c>
      <c r="AA63" s="6" t="e">
        <f t="shared" si="3"/>
        <v>#REF!</v>
      </c>
      <c r="AB63" s="6" t="e">
        <f t="shared" si="3"/>
        <v>#REF!</v>
      </c>
      <c r="AC63" s="6" t="e">
        <f t="shared" si="3"/>
        <v>#REF!</v>
      </c>
      <c r="AD63" s="6" t="e">
        <f t="shared" si="3"/>
        <v>#REF!</v>
      </c>
    </row>
    <row r="64" spans="2:37" ht="15" customHeight="1" x14ac:dyDescent="0.25">
      <c r="B64" s="4"/>
      <c r="C64" s="4"/>
      <c r="D64" s="4"/>
      <c r="E64" s="12">
        <f>Input!$J$32</f>
        <v>2021</v>
      </c>
      <c r="F64" s="6">
        <f t="shared" si="2"/>
        <v>0.59363030589222943</v>
      </c>
      <c r="G64" s="6">
        <f t="shared" si="2"/>
        <v>5.569016726590581E-2</v>
      </c>
      <c r="H64" s="6">
        <f t="shared" si="2"/>
        <v>-0.4749656413064125</v>
      </c>
      <c r="I64" s="6">
        <f t="shared" si="2"/>
        <v>-0.39205420388050505</v>
      </c>
      <c r="J64" s="6">
        <f t="shared" si="2"/>
        <v>-0.35764370884499019</v>
      </c>
      <c r="K64" s="6">
        <f t="shared" si="2"/>
        <v>-0.43185527113349187</v>
      </c>
      <c r="L64" s="6">
        <f t="shared" si="2"/>
        <v>-0.47078130574384591</v>
      </c>
      <c r="M64" s="6">
        <f t="shared" si="2"/>
        <v>-0.4094912869516788</v>
      </c>
      <c r="N64" s="6">
        <f t="shared" si="2"/>
        <v>-0.4339296109249382</v>
      </c>
      <c r="O64" s="6">
        <f t="shared" si="2"/>
        <v>-0.52227123066409886</v>
      </c>
      <c r="P64" s="6">
        <f t="shared" si="2"/>
        <v>-0.523510917634052</v>
      </c>
      <c r="Q64" s="6">
        <f t="shared" si="2"/>
        <v>-0.59839948266106213</v>
      </c>
      <c r="S64" s="6" t="e">
        <f t="shared" si="3"/>
        <v>#REF!</v>
      </c>
      <c r="T64" s="6" t="e">
        <f t="shared" si="3"/>
        <v>#REF!</v>
      </c>
      <c r="U64" s="6" t="e">
        <f t="shared" si="3"/>
        <v>#REF!</v>
      </c>
      <c r="V64" s="6" t="e">
        <f t="shared" si="3"/>
        <v>#REF!</v>
      </c>
      <c r="W64" s="6" t="e">
        <f t="shared" si="3"/>
        <v>#REF!</v>
      </c>
      <c r="X64" s="6" t="e">
        <f t="shared" si="3"/>
        <v>#REF!</v>
      </c>
      <c r="Y64" s="6" t="e">
        <f t="shared" si="3"/>
        <v>#REF!</v>
      </c>
      <c r="Z64" s="6" t="e">
        <f t="shared" si="3"/>
        <v>#REF!</v>
      </c>
      <c r="AA64" s="6" t="e">
        <f t="shared" si="3"/>
        <v>#REF!</v>
      </c>
      <c r="AB64" s="6" t="e">
        <f t="shared" si="3"/>
        <v>#REF!</v>
      </c>
      <c r="AC64" s="6" t="e">
        <f t="shared" si="3"/>
        <v>#REF!</v>
      </c>
      <c r="AD64" s="6" t="e">
        <f t="shared" si="3"/>
        <v>#REF!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si="2"/>
        <v>0.96413665172360496</v>
      </c>
      <c r="G65" s="6">
        <f t="shared" si="2"/>
        <v>1.7664198064760259</v>
      </c>
      <c r="H65" s="6">
        <f t="shared" si="2"/>
        <v>2.8607911651783788</v>
      </c>
      <c r="I65" s="6">
        <f t="shared" si="2"/>
        <v>1.2802766951086766</v>
      </c>
      <c r="J65" s="6">
        <f t="shared" si="2"/>
        <v>1.0152786744136</v>
      </c>
      <c r="K65" s="6">
        <f t="shared" si="2"/>
        <v>0.90594821968126071</v>
      </c>
      <c r="L65" s="6">
        <f t="shared" si="2"/>
        <v>1.0051218953874326</v>
      </c>
      <c r="M65" s="6">
        <f t="shared" si="2"/>
        <v>0.38886966433936543</v>
      </c>
      <c r="N65" s="6">
        <f t="shared" si="2"/>
        <v>0.6320289631797873</v>
      </c>
      <c r="O65" s="6">
        <f t="shared" si="2"/>
        <v>0.72404744691675371</v>
      </c>
      <c r="P65" s="6">
        <f t="shared" si="2"/>
        <v>0.92972864857657167</v>
      </c>
      <c r="Q65" s="6">
        <f t="shared" si="2"/>
        <v>1.3482403857104894</v>
      </c>
      <c r="S65" s="6" t="e">
        <f t="shared" si="3"/>
        <v>#REF!</v>
      </c>
      <c r="T65" s="6" t="e">
        <f t="shared" si="3"/>
        <v>#REF!</v>
      </c>
      <c r="U65" s="6" t="e">
        <f t="shared" si="3"/>
        <v>#REF!</v>
      </c>
      <c r="V65" s="6" t="e">
        <f t="shared" si="3"/>
        <v>#REF!</v>
      </c>
      <c r="W65" s="6" t="e">
        <f t="shared" si="3"/>
        <v>#REF!</v>
      </c>
      <c r="X65" s="6" t="e">
        <f t="shared" si="3"/>
        <v>#REF!</v>
      </c>
      <c r="Y65" s="6" t="e">
        <f t="shared" si="3"/>
        <v>#REF!</v>
      </c>
      <c r="Z65" s="6" t="e">
        <f t="shared" si="3"/>
        <v>#REF!</v>
      </c>
      <c r="AA65" s="6" t="e">
        <f t="shared" si="3"/>
        <v>#REF!</v>
      </c>
      <c r="AB65" s="6" t="e">
        <f t="shared" si="3"/>
        <v>#REF!</v>
      </c>
      <c r="AC65" s="6" t="e">
        <f t="shared" si="3"/>
        <v>#REF!</v>
      </c>
      <c r="AD65" s="6" t="e">
        <f t="shared" si="3"/>
        <v>#REF!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si="2"/>
        <v>-0.23753585039091663</v>
      </c>
      <c r="G66" s="6">
        <f t="shared" si="2"/>
        <v>-0.17393051710279539</v>
      </c>
      <c r="H66" s="6">
        <f t="shared" si="2"/>
        <v>-6.7763210809941299E-2</v>
      </c>
      <c r="I66" s="6">
        <f t="shared" si="2"/>
        <v>0.30470038482682793</v>
      </c>
      <c r="J66" s="6">
        <f t="shared" si="2"/>
        <v>0.29527083526897702</v>
      </c>
      <c r="K66" s="6">
        <f t="shared" si="2"/>
        <v>0.64721381867863759</v>
      </c>
      <c r="L66" s="6">
        <f t="shared" si="2"/>
        <v>0.72685047929637325</v>
      </c>
      <c r="M66" s="6">
        <f t="shared" si="2"/>
        <v>1.2601674641148324</v>
      </c>
      <c r="N66" s="6">
        <f t="shared" si="2"/>
        <v>1.2826163404055797</v>
      </c>
      <c r="O66" s="6">
        <f t="shared" si="2"/>
        <v>1.0142926487244486</v>
      </c>
      <c r="P66" s="6">
        <f t="shared" si="2"/>
        <v>0.95975697393349457</v>
      </c>
      <c r="Q66" s="6">
        <f t="shared" si="2"/>
        <v>0.84914004914004915</v>
      </c>
      <c r="S66" s="6" t="e">
        <f t="shared" si="3"/>
        <v>#REF!</v>
      </c>
      <c r="T66" s="6" t="e">
        <f t="shared" si="3"/>
        <v>#REF!</v>
      </c>
      <c r="U66" s="6" t="e">
        <f t="shared" si="3"/>
        <v>#REF!</v>
      </c>
      <c r="V66" s="6" t="e">
        <f t="shared" si="3"/>
        <v>#REF!</v>
      </c>
      <c r="W66" s="6" t="e">
        <f t="shared" si="3"/>
        <v>#REF!</v>
      </c>
      <c r="X66" s="6" t="e">
        <f t="shared" si="3"/>
        <v>#REF!</v>
      </c>
      <c r="Y66" s="6" t="e">
        <f t="shared" si="3"/>
        <v>#REF!</v>
      </c>
      <c r="Z66" s="6" t="e">
        <f t="shared" si="3"/>
        <v>#REF!</v>
      </c>
      <c r="AA66" s="6" t="e">
        <f t="shared" si="3"/>
        <v>#REF!</v>
      </c>
      <c r="AB66" s="6" t="e">
        <f t="shared" si="3"/>
        <v>#REF!</v>
      </c>
      <c r="AC66" s="6" t="e">
        <f t="shared" si="3"/>
        <v>#REF!</v>
      </c>
      <c r="AD66" s="6" t="e">
        <f t="shared" si="3"/>
        <v>#REF!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73" si="4">F29/F30-1</f>
        <v>-0.19598432908912833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J69" s="6">
        <f t="shared" si="4"/>
        <v>-1</v>
      </c>
      <c r="K69" s="6">
        <f t="shared" si="4"/>
        <v>-1</v>
      </c>
      <c r="L69" s="6">
        <f t="shared" si="4"/>
        <v>-1</v>
      </c>
      <c r="M69" s="6">
        <f t="shared" si="4"/>
        <v>-1</v>
      </c>
      <c r="N69" s="6">
        <f t="shared" si="4"/>
        <v>-1</v>
      </c>
      <c r="O69" s="6">
        <f t="shared" si="4"/>
        <v>-1</v>
      </c>
      <c r="P69" s="6">
        <f t="shared" si="4"/>
        <v>-1</v>
      </c>
      <c r="Q69" s="6">
        <f t="shared" si="4"/>
        <v>-1</v>
      </c>
      <c r="S69" s="6" t="e">
        <f t="shared" ref="S69:AD73" si="5">S29/S30-1</f>
        <v>#REF!</v>
      </c>
      <c r="T69" s="6" t="e">
        <f t="shared" si="5"/>
        <v>#REF!</v>
      </c>
      <c r="U69" s="6" t="e">
        <f t="shared" si="5"/>
        <v>#REF!</v>
      </c>
      <c r="V69" s="6" t="e">
        <f t="shared" si="5"/>
        <v>#REF!</v>
      </c>
      <c r="W69" s="6" t="e">
        <f t="shared" si="5"/>
        <v>#REF!</v>
      </c>
      <c r="X69" s="6" t="e">
        <f t="shared" si="5"/>
        <v>#REF!</v>
      </c>
      <c r="Y69" s="6" t="e">
        <f t="shared" si="5"/>
        <v>#REF!</v>
      </c>
      <c r="Z69" s="6" t="e">
        <f t="shared" si="5"/>
        <v>#REF!</v>
      </c>
      <c r="AA69" s="6" t="e">
        <f t="shared" si="5"/>
        <v>#REF!</v>
      </c>
      <c r="AB69" s="6" t="e">
        <f t="shared" si="5"/>
        <v>#REF!</v>
      </c>
      <c r="AC69" s="6" t="e">
        <f t="shared" si="5"/>
        <v>#REF!</v>
      </c>
      <c r="AD69" s="6" t="e">
        <f t="shared" si="5"/>
        <v>#REF!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si="4"/>
        <v>8.8138122135777541E-2</v>
      </c>
      <c r="G70" s="6">
        <f t="shared" si="4"/>
        <v>0.12756467439785912</v>
      </c>
      <c r="H70" s="6">
        <f t="shared" si="4"/>
        <v>4.5656596097340518E-2</v>
      </c>
      <c r="I70" s="6">
        <f t="shared" si="4"/>
        <v>-6.9699134714614641E-2</v>
      </c>
      <c r="J70" s="6">
        <f t="shared" si="4"/>
        <v>-3.5808147174769989E-2</v>
      </c>
      <c r="K70" s="6">
        <f t="shared" si="4"/>
        <v>-1.1288881669779927E-2</v>
      </c>
      <c r="L70" s="6">
        <f t="shared" si="4"/>
        <v>-0.1132024495677233</v>
      </c>
      <c r="M70" s="6">
        <f t="shared" si="4"/>
        <v>-1.0751748251748294E-2</v>
      </c>
      <c r="N70" s="6">
        <f t="shared" si="4"/>
        <v>-0.1921797004991681</v>
      </c>
      <c r="O70" s="6">
        <f t="shared" si="4"/>
        <v>-0.29284565916398719</v>
      </c>
      <c r="P70" s="6">
        <f t="shared" si="4"/>
        <v>-0.29294708109535972</v>
      </c>
      <c r="Q70" s="6">
        <f t="shared" si="4"/>
        <v>-0.22579303172126886</v>
      </c>
      <c r="S70" s="6" t="e">
        <f t="shared" si="5"/>
        <v>#REF!</v>
      </c>
      <c r="T70" s="6" t="e">
        <f t="shared" si="5"/>
        <v>#REF!</v>
      </c>
      <c r="U70" s="6" t="e">
        <f t="shared" si="5"/>
        <v>#REF!</v>
      </c>
      <c r="V70" s="6" t="e">
        <f t="shared" si="5"/>
        <v>#REF!</v>
      </c>
      <c r="W70" s="6" t="e">
        <f t="shared" si="5"/>
        <v>#REF!</v>
      </c>
      <c r="X70" s="6" t="e">
        <f t="shared" si="5"/>
        <v>#REF!</v>
      </c>
      <c r="Y70" s="6" t="e">
        <f t="shared" si="5"/>
        <v>#REF!</v>
      </c>
      <c r="Z70" s="6" t="e">
        <f t="shared" si="5"/>
        <v>#REF!</v>
      </c>
      <c r="AA70" s="6" t="e">
        <f t="shared" si="5"/>
        <v>#REF!</v>
      </c>
      <c r="AB70" s="6" t="e">
        <f t="shared" si="5"/>
        <v>#REF!</v>
      </c>
      <c r="AC70" s="6" t="e">
        <f t="shared" si="5"/>
        <v>#REF!</v>
      </c>
      <c r="AD70" s="6" t="e">
        <f t="shared" si="5"/>
        <v>#REF!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si="4"/>
        <v>-0.12209955089820357</v>
      </c>
      <c r="G71" s="6">
        <f t="shared" si="4"/>
        <v>-2.2857142857142909E-2</v>
      </c>
      <c r="H71" s="6">
        <f t="shared" si="4"/>
        <v>0.25193359743444632</v>
      </c>
      <c r="I71" s="6">
        <f t="shared" si="4"/>
        <v>0.73011948908117019</v>
      </c>
      <c r="J71" s="6">
        <f t="shared" si="4"/>
        <v>0.73175935144360693</v>
      </c>
      <c r="K71" s="6">
        <f t="shared" si="4"/>
        <v>0.38550692022054678</v>
      </c>
      <c r="L71" s="6">
        <f t="shared" si="4"/>
        <v>5.4611074176085017E-2</v>
      </c>
      <c r="M71" s="6">
        <f t="shared" si="4"/>
        <v>0.17261172611726128</v>
      </c>
      <c r="N71" s="6">
        <f t="shared" si="4"/>
        <v>0.10906071230854408</v>
      </c>
      <c r="O71" s="6">
        <f t="shared" si="4"/>
        <v>4.8108517988036059E-2</v>
      </c>
      <c r="P71" s="6">
        <f t="shared" si="4"/>
        <v>9.1809267448567544E-2</v>
      </c>
      <c r="Q71" s="6">
        <f t="shared" si="4"/>
        <v>-1.7373530914665314E-2</v>
      </c>
      <c r="S71" s="6" t="e">
        <f t="shared" si="5"/>
        <v>#REF!</v>
      </c>
      <c r="T71" s="6" t="e">
        <f t="shared" si="5"/>
        <v>#REF!</v>
      </c>
      <c r="U71" s="6" t="e">
        <f t="shared" si="5"/>
        <v>#REF!</v>
      </c>
      <c r="V71" s="6" t="e">
        <f t="shared" si="5"/>
        <v>#REF!</v>
      </c>
      <c r="W71" s="6" t="e">
        <f t="shared" si="5"/>
        <v>#REF!</v>
      </c>
      <c r="X71" s="6" t="e">
        <f t="shared" si="5"/>
        <v>#REF!</v>
      </c>
      <c r="Y71" s="6" t="e">
        <f t="shared" si="5"/>
        <v>#REF!</v>
      </c>
      <c r="Z71" s="6" t="e">
        <f t="shared" si="5"/>
        <v>#REF!</v>
      </c>
      <c r="AA71" s="6" t="e">
        <f t="shared" si="5"/>
        <v>#REF!</v>
      </c>
      <c r="AB71" s="6" t="e">
        <f t="shared" si="5"/>
        <v>#REF!</v>
      </c>
      <c r="AC71" s="6" t="e">
        <f t="shared" si="5"/>
        <v>#REF!</v>
      </c>
      <c r="AD71" s="6" t="e">
        <f t="shared" si="5"/>
        <v>#REF!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si="4"/>
        <v>0.12446081009994736</v>
      </c>
      <c r="G72" s="6">
        <f t="shared" si="4"/>
        <v>4.5993313747340725E-2</v>
      </c>
      <c r="H72" s="6">
        <f t="shared" si="4"/>
        <v>2.2688598979012653E-3</v>
      </c>
      <c r="I72" s="6">
        <f t="shared" si="4"/>
        <v>-0.33452152454071837</v>
      </c>
      <c r="J72" s="6">
        <f t="shared" si="4"/>
        <v>-0.39916253631857801</v>
      </c>
      <c r="K72" s="6">
        <f t="shared" si="4"/>
        <v>-0.13919023634250294</v>
      </c>
      <c r="L72" s="6">
        <f t="shared" si="4"/>
        <v>-7.2824938358576952E-2</v>
      </c>
      <c r="M72" s="6">
        <f t="shared" si="4"/>
        <v>-0.16941937680912655</v>
      </c>
      <c r="N72" s="6">
        <f t="shared" si="4"/>
        <v>4.7250942120011574E-2</v>
      </c>
      <c r="O72" s="6">
        <f t="shared" si="4"/>
        <v>-0.11106950269622529</v>
      </c>
      <c r="P72" s="6">
        <f t="shared" si="4"/>
        <v>1.7310513447432729E-2</v>
      </c>
      <c r="Q72" s="6">
        <f t="shared" si="4"/>
        <v>5.0230760974562694E-2</v>
      </c>
      <c r="S72" s="6" t="e">
        <f t="shared" si="5"/>
        <v>#REF!</v>
      </c>
      <c r="T72" s="6" t="e">
        <f t="shared" si="5"/>
        <v>#REF!</v>
      </c>
      <c r="U72" s="6" t="e">
        <f t="shared" si="5"/>
        <v>#REF!</v>
      </c>
      <c r="V72" s="6" t="e">
        <f t="shared" si="5"/>
        <v>#REF!</v>
      </c>
      <c r="W72" s="6" t="e">
        <f t="shared" si="5"/>
        <v>#REF!</v>
      </c>
      <c r="X72" s="6" t="e">
        <f t="shared" si="5"/>
        <v>#REF!</v>
      </c>
      <c r="Y72" s="6" t="e">
        <f t="shared" si="5"/>
        <v>#REF!</v>
      </c>
      <c r="Z72" s="6" t="e">
        <f t="shared" si="5"/>
        <v>#REF!</v>
      </c>
      <c r="AA72" s="6" t="e">
        <f t="shared" si="5"/>
        <v>#REF!</v>
      </c>
      <c r="AB72" s="6" t="e">
        <f t="shared" si="5"/>
        <v>#REF!</v>
      </c>
      <c r="AC72" s="6" t="e">
        <f t="shared" si="5"/>
        <v>#REF!</v>
      </c>
      <c r="AD72" s="6" t="e">
        <f t="shared" si="5"/>
        <v>#REF!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si="4"/>
        <v>-5.6013506803058943E-2</v>
      </c>
      <c r="G73" s="6">
        <f t="shared" si="4"/>
        <v>-4.6384995462337431E-3</v>
      </c>
      <c r="H73" s="6">
        <f t="shared" si="4"/>
        <v>-8.3600450489474176E-2</v>
      </c>
      <c r="I73" s="6">
        <f t="shared" si="4"/>
        <v>-9.059928517995175E-2</v>
      </c>
      <c r="J73" s="6">
        <f t="shared" si="4"/>
        <v>-4.9699528991391961E-2</v>
      </c>
      <c r="K73" s="6">
        <f t="shared" si="4"/>
        <v>-0.1138197424892704</v>
      </c>
      <c r="L73" s="6">
        <f t="shared" si="4"/>
        <v>6.5790708587517566E-2</v>
      </c>
      <c r="M73" s="6">
        <f t="shared" si="4"/>
        <v>1.3547329364052008E-2</v>
      </c>
      <c r="N73" s="6">
        <f t="shared" si="4"/>
        <v>5.462142056455721E-2</v>
      </c>
      <c r="O73" s="6">
        <f t="shared" si="4"/>
        <v>0.19867133494927725</v>
      </c>
      <c r="P73" s="6">
        <f t="shared" si="4"/>
        <v>-3.508429977585048E-3</v>
      </c>
      <c r="Q73" s="6">
        <f t="shared" si="4"/>
        <v>0.12714735059278981</v>
      </c>
      <c r="S73" s="6" t="e">
        <f t="shared" si="5"/>
        <v>#REF!</v>
      </c>
      <c r="T73" s="6" t="e">
        <f t="shared" si="5"/>
        <v>#REF!</v>
      </c>
      <c r="U73" s="6" t="e">
        <f t="shared" si="5"/>
        <v>#REF!</v>
      </c>
      <c r="V73" s="6" t="e">
        <f t="shared" si="5"/>
        <v>#REF!</v>
      </c>
      <c r="W73" s="6" t="e">
        <f t="shared" si="5"/>
        <v>#REF!</v>
      </c>
      <c r="X73" s="6" t="e">
        <f t="shared" si="5"/>
        <v>#REF!</v>
      </c>
      <c r="Y73" s="6" t="e">
        <f t="shared" si="5"/>
        <v>#REF!</v>
      </c>
      <c r="Z73" s="6" t="e">
        <f t="shared" si="5"/>
        <v>#REF!</v>
      </c>
      <c r="AA73" s="6" t="e">
        <f t="shared" si="5"/>
        <v>#REF!</v>
      </c>
      <c r="AB73" s="6" t="e">
        <f t="shared" si="5"/>
        <v>#REF!</v>
      </c>
      <c r="AC73" s="6" t="e">
        <f t="shared" si="5"/>
        <v>#REF!</v>
      </c>
      <c r="AD73" s="6" t="e">
        <f t="shared" si="5"/>
        <v>#REF!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80" si="6">F37/F38-1</f>
        <v>-0.12444205017700483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J76" s="6">
        <f t="shared" si="6"/>
        <v>-1</v>
      </c>
      <c r="K76" s="6">
        <f t="shared" si="6"/>
        <v>-1</v>
      </c>
      <c r="L76" s="6">
        <f t="shared" si="6"/>
        <v>-1</v>
      </c>
      <c r="M76" s="6">
        <f t="shared" si="6"/>
        <v>-1</v>
      </c>
      <c r="N76" s="6">
        <f t="shared" si="6"/>
        <v>-1</v>
      </c>
      <c r="O76" s="6">
        <f t="shared" si="6"/>
        <v>-1</v>
      </c>
      <c r="P76" s="6">
        <f t="shared" si="6"/>
        <v>-1</v>
      </c>
      <c r="Q76" s="6">
        <f t="shared" si="6"/>
        <v>-1</v>
      </c>
      <c r="S76" s="6" t="e">
        <f t="shared" ref="S76:AD80" si="7">S37/S38-1</f>
        <v>#REF!</v>
      </c>
      <c r="T76" s="6" t="e">
        <f t="shared" si="7"/>
        <v>#REF!</v>
      </c>
      <c r="U76" s="6" t="e">
        <f t="shared" si="7"/>
        <v>#REF!</v>
      </c>
      <c r="V76" s="6" t="e">
        <f t="shared" si="7"/>
        <v>#REF!</v>
      </c>
      <c r="W76" s="6" t="e">
        <f t="shared" si="7"/>
        <v>#REF!</v>
      </c>
      <c r="X76" s="6" t="e">
        <f t="shared" si="7"/>
        <v>#REF!</v>
      </c>
      <c r="Y76" s="6" t="e">
        <f t="shared" si="7"/>
        <v>#REF!</v>
      </c>
      <c r="Z76" s="6" t="e">
        <f t="shared" si="7"/>
        <v>#REF!</v>
      </c>
      <c r="AA76" s="6" t="e">
        <f t="shared" si="7"/>
        <v>#REF!</v>
      </c>
      <c r="AB76" s="6" t="e">
        <f t="shared" si="7"/>
        <v>#REF!</v>
      </c>
      <c r="AC76" s="6" t="e">
        <f t="shared" si="7"/>
        <v>#REF!</v>
      </c>
      <c r="AD76" s="6" t="e">
        <f t="shared" si="7"/>
        <v>#REF!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si="6"/>
        <v>0.64961279675003181</v>
      </c>
      <c r="G77" s="6">
        <f t="shared" si="6"/>
        <v>0.40023439789041904</v>
      </c>
      <c r="H77" s="6">
        <f t="shared" si="6"/>
        <v>0.71910397295012674</v>
      </c>
      <c r="I77" s="6">
        <f t="shared" si="6"/>
        <v>1.0948878707499397</v>
      </c>
      <c r="J77" s="6">
        <f t="shared" si="6"/>
        <v>0.96749861342207422</v>
      </c>
      <c r="K77" s="6">
        <f t="shared" si="6"/>
        <v>-5.0932500236675171E-2</v>
      </c>
      <c r="L77" s="6">
        <f t="shared" si="6"/>
        <v>1.8650973291082007E-2</v>
      </c>
      <c r="M77" s="6">
        <f t="shared" si="6"/>
        <v>6.6393815370622944E-2</v>
      </c>
      <c r="N77" s="6">
        <f t="shared" si="6"/>
        <v>0.32588562167168322</v>
      </c>
      <c r="O77" s="6">
        <f t="shared" si="6"/>
        <v>0.27170490328385055</v>
      </c>
      <c r="P77" s="6">
        <f t="shared" si="6"/>
        <v>0.12906433330018885</v>
      </c>
      <c r="Q77" s="6">
        <f t="shared" si="6"/>
        <v>-0.15667544189544946</v>
      </c>
      <c r="S77" s="6" t="e">
        <f t="shared" si="7"/>
        <v>#REF!</v>
      </c>
      <c r="T77" s="6" t="e">
        <f t="shared" si="7"/>
        <v>#REF!</v>
      </c>
      <c r="U77" s="6" t="e">
        <f t="shared" si="7"/>
        <v>#REF!</v>
      </c>
      <c r="V77" s="6" t="e">
        <f t="shared" si="7"/>
        <v>#REF!</v>
      </c>
      <c r="W77" s="6" t="e">
        <f t="shared" si="7"/>
        <v>#REF!</v>
      </c>
      <c r="X77" s="6" t="e">
        <f t="shared" si="7"/>
        <v>#REF!</v>
      </c>
      <c r="Y77" s="6" t="e">
        <f t="shared" si="7"/>
        <v>#REF!</v>
      </c>
      <c r="Z77" s="6" t="e">
        <f t="shared" si="7"/>
        <v>#REF!</v>
      </c>
      <c r="AA77" s="6" t="e">
        <f t="shared" si="7"/>
        <v>#REF!</v>
      </c>
      <c r="AB77" s="6" t="e">
        <f t="shared" si="7"/>
        <v>#REF!</v>
      </c>
      <c r="AC77" s="6" t="e">
        <f t="shared" si="7"/>
        <v>#REF!</v>
      </c>
      <c r="AD77" s="6" t="e">
        <f t="shared" si="7"/>
        <v>#REF!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si="6"/>
        <v>-6.1032304207891297E-2</v>
      </c>
      <c r="G78" s="6">
        <f t="shared" si="6"/>
        <v>0.48671409902715257</v>
      </c>
      <c r="H78" s="6">
        <f t="shared" si="6"/>
        <v>0.93807339449541294</v>
      </c>
      <c r="I78" s="6">
        <f t="shared" si="6"/>
        <v>0.31713514371923135</v>
      </c>
      <c r="J78" s="6">
        <f t="shared" si="6"/>
        <v>0.29488652686009775</v>
      </c>
      <c r="K78" s="6">
        <f t="shared" si="6"/>
        <v>0.60483135824977219</v>
      </c>
      <c r="L78" s="6">
        <f t="shared" si="6"/>
        <v>-3.6381085325423168E-2</v>
      </c>
      <c r="M78" s="6">
        <f t="shared" si="6"/>
        <v>0.51780784097183874</v>
      </c>
      <c r="N78" s="6">
        <f t="shared" si="6"/>
        <v>0.74328960645812314</v>
      </c>
      <c r="O78" s="6">
        <f t="shared" si="6"/>
        <v>1.1452352231604341</v>
      </c>
      <c r="P78" s="6">
        <f t="shared" si="6"/>
        <v>0.89540143234074643</v>
      </c>
      <c r="Q78" s="6">
        <f t="shared" si="6"/>
        <v>0.72259652759782322</v>
      </c>
      <c r="S78" s="6" t="e">
        <f t="shared" si="7"/>
        <v>#REF!</v>
      </c>
      <c r="T78" s="6" t="e">
        <f t="shared" si="7"/>
        <v>#REF!</v>
      </c>
      <c r="U78" s="6" t="e">
        <f t="shared" si="7"/>
        <v>#REF!</v>
      </c>
      <c r="V78" s="6" t="e">
        <f t="shared" si="7"/>
        <v>#REF!</v>
      </c>
      <c r="W78" s="6" t="e">
        <f t="shared" si="7"/>
        <v>#REF!</v>
      </c>
      <c r="X78" s="6" t="e">
        <f t="shared" si="7"/>
        <v>#REF!</v>
      </c>
      <c r="Y78" s="6" t="e">
        <f t="shared" si="7"/>
        <v>#REF!</v>
      </c>
      <c r="Z78" s="6" t="e">
        <f t="shared" si="7"/>
        <v>#REF!</v>
      </c>
      <c r="AA78" s="6" t="e">
        <f t="shared" si="7"/>
        <v>#REF!</v>
      </c>
      <c r="AB78" s="6" t="e">
        <f t="shared" si="7"/>
        <v>#REF!</v>
      </c>
      <c r="AC78" s="6" t="e">
        <f t="shared" si="7"/>
        <v>#REF!</v>
      </c>
      <c r="AD78" s="6" t="e">
        <f t="shared" si="7"/>
        <v>#REF!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si="6"/>
        <v>0.41133916554508754</v>
      </c>
      <c r="G79" s="6">
        <f t="shared" si="6"/>
        <v>6.7241631340446695E-3</v>
      </c>
      <c r="H79" s="6">
        <f t="shared" si="6"/>
        <v>-0.20010483553924785</v>
      </c>
      <c r="I79" s="6">
        <f t="shared" si="6"/>
        <v>-0.23188582581117345</v>
      </c>
      <c r="J79" s="6">
        <f t="shared" si="6"/>
        <v>-0.16602779108768573</v>
      </c>
      <c r="K79" s="6">
        <f t="shared" si="6"/>
        <v>-0.47314496117825977</v>
      </c>
      <c r="L79" s="6">
        <f t="shared" si="6"/>
        <v>0.23712898003237992</v>
      </c>
      <c r="M79" s="6">
        <f t="shared" si="6"/>
        <v>-0.18487678631709237</v>
      </c>
      <c r="N79" s="6">
        <f t="shared" si="6"/>
        <v>-0.36253698700630388</v>
      </c>
      <c r="O79" s="6">
        <f t="shared" si="6"/>
        <v>-0.62525992224934457</v>
      </c>
      <c r="P79" s="6">
        <f t="shared" si="6"/>
        <v>-7.5448684439797908E-2</v>
      </c>
      <c r="Q79" s="6">
        <f t="shared" si="6"/>
        <v>0.25843795858470564</v>
      </c>
      <c r="S79" s="6" t="e">
        <f t="shared" si="7"/>
        <v>#REF!</v>
      </c>
      <c r="T79" s="6" t="e">
        <f t="shared" si="7"/>
        <v>#REF!</v>
      </c>
      <c r="U79" s="6" t="e">
        <f t="shared" si="7"/>
        <v>#REF!</v>
      </c>
      <c r="V79" s="6" t="e">
        <f t="shared" si="7"/>
        <v>#REF!</v>
      </c>
      <c r="W79" s="6" t="e">
        <f t="shared" si="7"/>
        <v>#REF!</v>
      </c>
      <c r="X79" s="6" t="e">
        <f t="shared" si="7"/>
        <v>#REF!</v>
      </c>
      <c r="Y79" s="6" t="e">
        <f t="shared" si="7"/>
        <v>#REF!</v>
      </c>
      <c r="Z79" s="6" t="e">
        <f t="shared" si="7"/>
        <v>#REF!</v>
      </c>
      <c r="AA79" s="6" t="e">
        <f t="shared" si="7"/>
        <v>#REF!</v>
      </c>
      <c r="AB79" s="6" t="e">
        <f t="shared" si="7"/>
        <v>#REF!</v>
      </c>
      <c r="AC79" s="6" t="e">
        <f t="shared" si="7"/>
        <v>#REF!</v>
      </c>
      <c r="AD79" s="6" t="e">
        <f t="shared" si="7"/>
        <v>#REF!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si="6"/>
        <v>-7.7877753645671732E-2</v>
      </c>
      <c r="G80" s="6">
        <f t="shared" si="6"/>
        <v>-7.3035230352303526E-2</v>
      </c>
      <c r="H80" s="6">
        <f t="shared" si="6"/>
        <v>-0.21572456320657762</v>
      </c>
      <c r="I80" s="6">
        <f t="shared" si="6"/>
        <v>-0.21535222052067382</v>
      </c>
      <c r="J80" s="6">
        <f t="shared" si="6"/>
        <v>8.9817232375979161E-2</v>
      </c>
      <c r="K80" s="6">
        <f t="shared" si="6"/>
        <v>0.16789754136673829</v>
      </c>
      <c r="L80" s="6">
        <f t="shared" si="6"/>
        <v>-0.26345496462357898</v>
      </c>
      <c r="M80" s="6">
        <f t="shared" si="6"/>
        <v>2.4319963116643528E-2</v>
      </c>
      <c r="N80" s="6">
        <f t="shared" si="6"/>
        <v>0.18744271310724114</v>
      </c>
      <c r="O80" s="6">
        <f t="shared" si="6"/>
        <v>0.17582651217178702</v>
      </c>
      <c r="P80" s="6">
        <f t="shared" si="6"/>
        <v>-0.28619402985074627</v>
      </c>
      <c r="Q80" s="6">
        <f t="shared" si="6"/>
        <v>7.145352900069879E-2</v>
      </c>
      <c r="S80" s="6" t="e">
        <f t="shared" si="7"/>
        <v>#REF!</v>
      </c>
      <c r="T80" s="6" t="e">
        <f t="shared" si="7"/>
        <v>#REF!</v>
      </c>
      <c r="U80" s="6" t="e">
        <f t="shared" si="7"/>
        <v>#REF!</v>
      </c>
      <c r="V80" s="6" t="e">
        <f t="shared" si="7"/>
        <v>#REF!</v>
      </c>
      <c r="W80" s="6" t="e">
        <f t="shared" si="7"/>
        <v>#REF!</v>
      </c>
      <c r="X80" s="6" t="e">
        <f t="shared" si="7"/>
        <v>#REF!</v>
      </c>
      <c r="Y80" s="6" t="e">
        <f t="shared" si="7"/>
        <v>#REF!</v>
      </c>
      <c r="Z80" s="6" t="e">
        <f t="shared" si="7"/>
        <v>#REF!</v>
      </c>
      <c r="AA80" s="6" t="e">
        <f t="shared" si="7"/>
        <v>#REF!</v>
      </c>
      <c r="AB80" s="6" t="e">
        <f t="shared" si="7"/>
        <v>#REF!</v>
      </c>
      <c r="AC80" s="6" t="e">
        <f t="shared" si="7"/>
        <v>#REF!</v>
      </c>
      <c r="AD80" s="6" t="e">
        <f t="shared" si="7"/>
        <v>#REF!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-0.3783469150174622</v>
      </c>
      <c r="G83" s="6">
        <f t="shared" ref="G83:Q83" si="8">G45/G46-1</f>
        <v>-1</v>
      </c>
      <c r="H83" s="6">
        <f t="shared" si="8"/>
        <v>-1</v>
      </c>
      <c r="I83" s="6">
        <f t="shared" si="8"/>
        <v>-1</v>
      </c>
      <c r="J83" s="6">
        <f t="shared" si="8"/>
        <v>-1</v>
      </c>
      <c r="K83" s="6">
        <f t="shared" si="8"/>
        <v>-1</v>
      </c>
      <c r="L83" s="6">
        <f t="shared" si="8"/>
        <v>-1</v>
      </c>
      <c r="M83" s="6">
        <f t="shared" si="8"/>
        <v>-1</v>
      </c>
      <c r="N83" s="6">
        <f t="shared" si="8"/>
        <v>-1</v>
      </c>
      <c r="O83" s="6">
        <f t="shared" si="8"/>
        <v>-1</v>
      </c>
      <c r="P83" s="6">
        <f t="shared" si="8"/>
        <v>-1</v>
      </c>
      <c r="Q83" s="6">
        <f t="shared" si="8"/>
        <v>-1</v>
      </c>
      <c r="S83" s="6">
        <f t="shared" ref="S83:AD87" si="9">S45/S46-1</f>
        <v>-0.3783469150174622</v>
      </c>
      <c r="T83" s="6">
        <f t="shared" si="9"/>
        <v>-1</v>
      </c>
      <c r="U83" s="6">
        <f t="shared" si="9"/>
        <v>-1</v>
      </c>
      <c r="V83" s="6">
        <f t="shared" si="9"/>
        <v>-1</v>
      </c>
      <c r="W83" s="6">
        <f t="shared" si="9"/>
        <v>-1</v>
      </c>
      <c r="X83" s="6">
        <f t="shared" si="9"/>
        <v>-1</v>
      </c>
      <c r="Y83" s="6">
        <f t="shared" si="9"/>
        <v>-1</v>
      </c>
      <c r="Z83" s="6">
        <f t="shared" si="9"/>
        <v>-1</v>
      </c>
      <c r="AA83" s="6">
        <f t="shared" si="9"/>
        <v>-1</v>
      </c>
      <c r="AB83" s="6">
        <f t="shared" si="9"/>
        <v>-1</v>
      </c>
      <c r="AC83" s="6">
        <f t="shared" si="9"/>
        <v>-1</v>
      </c>
      <c r="AD83" s="6">
        <f t="shared" si="9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10">F46/F47-1</f>
        <v>-0.27326565143824022</v>
      </c>
      <c r="G84" s="6">
        <f t="shared" si="10"/>
        <v>-0.25533731853116992</v>
      </c>
      <c r="H84" s="6">
        <f t="shared" si="10"/>
        <v>-0.17200938232994523</v>
      </c>
      <c r="I84" s="6">
        <f t="shared" si="10"/>
        <v>-0.20585625554569653</v>
      </c>
      <c r="J84" s="6">
        <f t="shared" si="10"/>
        <v>-0.14761904761904765</v>
      </c>
      <c r="K84" s="6">
        <f t="shared" si="10"/>
        <v>-0.30053667262969586</v>
      </c>
      <c r="L84" s="6">
        <f t="shared" si="10"/>
        <v>-0.35962441314553995</v>
      </c>
      <c r="M84" s="6">
        <f t="shared" si="10"/>
        <v>-0.33243486073674755</v>
      </c>
      <c r="N84" s="6">
        <f t="shared" si="10"/>
        <v>-0.3693069306930693</v>
      </c>
      <c r="O84" s="6">
        <f t="shared" si="10"/>
        <v>-0.40042598509052185</v>
      </c>
      <c r="P84" s="6">
        <f t="shared" si="10"/>
        <v>-0.4263217097862767</v>
      </c>
      <c r="Q84" s="6">
        <f t="shared" si="10"/>
        <v>-0.43246592317224286</v>
      </c>
      <c r="S84" s="6">
        <f t="shared" si="9"/>
        <v>-0.3096023688663283</v>
      </c>
      <c r="T84" s="6">
        <f t="shared" si="9"/>
        <v>-0.25533731853116992</v>
      </c>
      <c r="U84" s="6">
        <f t="shared" si="9"/>
        <v>-0.17200938232994512</v>
      </c>
      <c r="V84" s="6">
        <f t="shared" si="9"/>
        <v>-0.16803988676215842</v>
      </c>
      <c r="W84" s="6">
        <f t="shared" si="9"/>
        <v>-0.18820861678004541</v>
      </c>
      <c r="X84" s="6">
        <f t="shared" si="9"/>
        <v>-0.30053667262969597</v>
      </c>
      <c r="Y84" s="6">
        <f t="shared" si="9"/>
        <v>-0.32760563380281693</v>
      </c>
      <c r="Z84" s="6">
        <f t="shared" si="9"/>
        <v>-0.36145943200906283</v>
      </c>
      <c r="AA84" s="6">
        <f t="shared" si="9"/>
        <v>-0.36930693069306919</v>
      </c>
      <c r="AB84" s="6">
        <f t="shared" si="9"/>
        <v>-0.40042598509052185</v>
      </c>
      <c r="AC84" s="6">
        <f t="shared" si="9"/>
        <v>-0.4263217097862767</v>
      </c>
      <c r="AD84" s="6">
        <f t="shared" si="9"/>
        <v>-0.43246592317224286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10"/>
        <v>0.24029380902413422</v>
      </c>
      <c r="G85" s="6">
        <f t="shared" si="10"/>
        <v>5.0224215246636783E-2</v>
      </c>
      <c r="H85" s="6">
        <f t="shared" si="10"/>
        <v>-0.13346883468834692</v>
      </c>
      <c r="I85" s="6">
        <f t="shared" si="10"/>
        <v>3.1107044830741115E-2</v>
      </c>
      <c r="J85" s="6">
        <f t="shared" si="10"/>
        <v>-5.0632911392405111E-2</v>
      </c>
      <c r="K85" s="6">
        <f t="shared" si="10"/>
        <v>-0.14916286149162861</v>
      </c>
      <c r="L85" s="6">
        <f t="shared" si="10"/>
        <v>-0.26501035196687373</v>
      </c>
      <c r="M85" s="6">
        <f t="shared" si="10"/>
        <v>-0.18818380743982499</v>
      </c>
      <c r="N85" s="6">
        <f t="shared" si="10"/>
        <v>-0.21461897356143078</v>
      </c>
      <c r="O85" s="6">
        <f t="shared" si="10"/>
        <v>-0.25887924230465664</v>
      </c>
      <c r="P85" s="6">
        <f t="shared" si="10"/>
        <v>-0.20340501792114696</v>
      </c>
      <c r="Q85" s="6">
        <f t="shared" si="10"/>
        <v>-0.30610490111779876</v>
      </c>
      <c r="S85" s="6">
        <f t="shared" si="9"/>
        <v>0.37085105207930624</v>
      </c>
      <c r="T85" s="6">
        <f t="shared" si="9"/>
        <v>5.0224215246636783E-2</v>
      </c>
      <c r="U85" s="6">
        <f t="shared" si="9"/>
        <v>-0.17114410274537528</v>
      </c>
      <c r="V85" s="6">
        <f t="shared" si="9"/>
        <v>3.1107044830741115E-2</v>
      </c>
      <c r="W85" s="6">
        <f t="shared" si="9"/>
        <v>-5.0632911392405111E-2</v>
      </c>
      <c r="X85" s="6">
        <f t="shared" si="9"/>
        <v>-0.14916286149162861</v>
      </c>
      <c r="Y85" s="6">
        <f t="shared" si="9"/>
        <v>-0.2300108449176772</v>
      </c>
      <c r="Z85" s="6">
        <f t="shared" si="9"/>
        <v>-0.22508454346528739</v>
      </c>
      <c r="AA85" s="6">
        <f t="shared" si="9"/>
        <v>-0.21461897356143089</v>
      </c>
      <c r="AB85" s="6">
        <f t="shared" si="9"/>
        <v>-0.22358777765249738</v>
      </c>
      <c r="AC85" s="6">
        <f t="shared" si="9"/>
        <v>-0.24323476702508962</v>
      </c>
      <c r="AD85" s="6">
        <f t="shared" si="9"/>
        <v>-0.27306227736150346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10"/>
        <v>0.34604519774011289</v>
      </c>
      <c r="G86" s="6">
        <f t="shared" si="10"/>
        <v>0.54861111111111116</v>
      </c>
      <c r="H86" s="6">
        <f t="shared" si="10"/>
        <v>0.73647058823529421</v>
      </c>
      <c r="I86" s="6">
        <f t="shared" si="10"/>
        <v>0.12217659137576997</v>
      </c>
      <c r="J86" s="6">
        <f t="shared" si="10"/>
        <v>0.13435897435897437</v>
      </c>
      <c r="K86" s="6">
        <f t="shared" si="10"/>
        <v>0.29713721618953604</v>
      </c>
      <c r="L86" s="6">
        <f t="shared" si="10"/>
        <v>0.37345971563981051</v>
      </c>
      <c r="M86" s="6">
        <f t="shared" si="10"/>
        <v>0.19737991266375543</v>
      </c>
      <c r="N86" s="6">
        <f t="shared" si="10"/>
        <v>0.32168550873586854</v>
      </c>
      <c r="O86" s="6">
        <f t="shared" si="10"/>
        <v>0.23249027237354092</v>
      </c>
      <c r="P86" s="6">
        <f t="shared" si="10"/>
        <v>0.42893725992317533</v>
      </c>
      <c r="Q86" s="6">
        <f t="shared" si="10"/>
        <v>0.64265536723163841</v>
      </c>
      <c r="S86" s="6">
        <f t="shared" si="9"/>
        <v>0.34604519774011311</v>
      </c>
      <c r="T86" s="6">
        <f t="shared" si="9"/>
        <v>0.54861111111111116</v>
      </c>
      <c r="U86" s="6">
        <f t="shared" si="9"/>
        <v>0.65754010695187159</v>
      </c>
      <c r="V86" s="6">
        <f t="shared" si="9"/>
        <v>0.12217659137576997</v>
      </c>
      <c r="W86" s="6">
        <f t="shared" si="9"/>
        <v>0.2477948717948717</v>
      </c>
      <c r="X86" s="6">
        <f t="shared" si="9"/>
        <v>0.17921565108139648</v>
      </c>
      <c r="Y86" s="6">
        <f t="shared" si="9"/>
        <v>0.37345971563981051</v>
      </c>
      <c r="Z86" s="6">
        <f t="shared" si="9"/>
        <v>0.25439800374298183</v>
      </c>
      <c r="AA86" s="6">
        <f t="shared" si="9"/>
        <v>0.25874810355796996</v>
      </c>
      <c r="AB86" s="6">
        <f t="shared" si="9"/>
        <v>0.28851255748142912</v>
      </c>
      <c r="AC86" s="6">
        <f t="shared" si="9"/>
        <v>0.42893725992317555</v>
      </c>
      <c r="AD86" s="6">
        <f t="shared" si="9"/>
        <v>0.56798921417565462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10"/>
        <v>-0.10831234256926947</v>
      </c>
      <c r="G87" s="6">
        <f t="shared" si="10"/>
        <v>-9.8873591989987464E-2</v>
      </c>
      <c r="H87" s="6">
        <f t="shared" si="10"/>
        <v>-9.7664543524416114E-2</v>
      </c>
      <c r="I87" s="6">
        <f t="shared" si="10"/>
        <v>4.5064377682403345E-2</v>
      </c>
      <c r="J87" s="6">
        <f t="shared" si="10"/>
        <v>4.3897216274090045E-2</v>
      </c>
      <c r="K87" s="6">
        <f t="shared" si="10"/>
        <v>0.12305986696230597</v>
      </c>
      <c r="L87" s="6">
        <f t="shared" si="10"/>
        <v>0.17483296213808464</v>
      </c>
      <c r="M87" s="6">
        <f t="shared" si="10"/>
        <v>0.29671574178935445</v>
      </c>
      <c r="N87" s="6">
        <f t="shared" si="10"/>
        <v>0.37042253521126756</v>
      </c>
      <c r="O87" s="6">
        <f t="shared" si="10"/>
        <v>0.28822055137844615</v>
      </c>
      <c r="P87" s="6">
        <f t="shared" si="10"/>
        <v>0.16047548291233293</v>
      </c>
      <c r="Q87" s="6">
        <f t="shared" si="10"/>
        <v>0.28028933092224229</v>
      </c>
      <c r="S87" s="6">
        <f t="shared" si="9"/>
        <v>-0.10831234256926947</v>
      </c>
      <c r="T87" s="6">
        <f t="shared" si="9"/>
        <v>-9.8873591989987464E-2</v>
      </c>
      <c r="U87" s="6">
        <f t="shared" si="9"/>
        <v>-5.4696188454150252E-2</v>
      </c>
      <c r="V87" s="6">
        <f t="shared" si="9"/>
        <v>-2.4385485758877667E-3</v>
      </c>
      <c r="W87" s="6">
        <f t="shared" si="9"/>
        <v>4.3897216274090045E-2</v>
      </c>
      <c r="X87" s="6">
        <f t="shared" si="9"/>
        <v>0.17921286031042127</v>
      </c>
      <c r="Y87" s="6">
        <f t="shared" si="9"/>
        <v>0.12143146385908077</v>
      </c>
      <c r="Z87" s="6">
        <f t="shared" si="9"/>
        <v>0.35565736641614354</v>
      </c>
      <c r="AA87" s="6">
        <f t="shared" si="9"/>
        <v>0.30190140845070412</v>
      </c>
      <c r="AB87" s="6">
        <f t="shared" si="9"/>
        <v>0.28822055137844593</v>
      </c>
      <c r="AC87" s="6">
        <f t="shared" si="9"/>
        <v>0.22155313990771863</v>
      </c>
      <c r="AD87" s="6">
        <f t="shared" si="9"/>
        <v>0.21932317230689757</v>
      </c>
    </row>
    <row r="88" spans="2:30" x14ac:dyDescent="0.25">
      <c r="B88" s="4"/>
    </row>
    <row r="89" spans="2:30" x14ac:dyDescent="0.25">
      <c r="B89" s="4"/>
    </row>
  </sheetData>
  <mergeCells count="1">
    <mergeCell ref="S8:AD8"/>
  </mergeCells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D762-AB13-4846-A4B8-762DA707254B}">
  <sheetPr>
    <tabColor theme="9" tint="0.39997558519241921"/>
  </sheetPr>
  <dimension ref="A1:AK89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35" width="9.140625" style="2"/>
    <col min="36" max="36" width="2" style="2" customWidth="1"/>
    <col min="37" max="16384" width="9.140625" style="2"/>
  </cols>
  <sheetData>
    <row r="1" spans="2:37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7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7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7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7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7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7" ht="15.75" hidden="1" outlineLevel="1" x14ac:dyDescent="0.25">
      <c r="E7" s="1"/>
    </row>
    <row r="8" spans="2:37" ht="15.75" collapsed="1" x14ac:dyDescent="0.25">
      <c r="E8" s="1"/>
      <c r="S8" s="52" t="s">
        <v>51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7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  <c r="AF9" s="23" t="s">
        <v>40</v>
      </c>
      <c r="AG9" s="23" t="s">
        <v>43</v>
      </c>
      <c r="AH9" s="23" t="s">
        <v>44</v>
      </c>
      <c r="AI9" s="23" t="s">
        <v>37</v>
      </c>
    </row>
    <row r="10" spans="2:37" x14ac:dyDescent="0.25">
      <c r="B10" s="24" t="s">
        <v>1</v>
      </c>
      <c r="C10" s="24" t="s">
        <v>2</v>
      </c>
      <c r="D10" s="24" t="s">
        <v>3</v>
      </c>
      <c r="E10" s="20" t="s">
        <v>50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7" ht="3.75" customHeight="1" x14ac:dyDescent="0.25">
      <c r="E11" s="9"/>
    </row>
    <row r="12" spans="2:37" x14ac:dyDescent="0.25">
      <c r="E12" s="25" t="s">
        <v>5</v>
      </c>
    </row>
    <row r="13" spans="2:37" ht="15.75" customHeight="1" x14ac:dyDescent="0.25">
      <c r="B13" s="19" t="s">
        <v>4</v>
      </c>
      <c r="C13" s="19" t="s">
        <v>47</v>
      </c>
      <c r="D13" s="19" t="s">
        <v>5</v>
      </c>
      <c r="E13" s="12">
        <f>Input!$J$30</f>
        <v>2023</v>
      </c>
      <c r="F13" s="5">
        <v>15605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 t="e">
        <f>FLTO!F13/'Business Days (Month &amp; Qtr)'!#REF!</f>
        <v>#REF!</v>
      </c>
      <c r="T13" s="5" t="e">
        <f>FLTO!G13/'Business Days (Month &amp; Qtr)'!#REF!</f>
        <v>#REF!</v>
      </c>
      <c r="U13" s="5" t="e">
        <f>FLTO!H13/'Business Days (Month &amp; Qtr)'!#REF!</f>
        <v>#REF!</v>
      </c>
      <c r="V13" s="5" t="e">
        <f>FLTO!I13/'Business Days (Month &amp; Qtr)'!#REF!</f>
        <v>#REF!</v>
      </c>
      <c r="W13" s="5" t="e">
        <f>FLTO!J13/'Business Days (Month &amp; Qtr)'!#REF!</f>
        <v>#REF!</v>
      </c>
      <c r="X13" s="5" t="e">
        <f>FLTO!K13/'Business Days (Month &amp; Qtr)'!#REF!</f>
        <v>#REF!</v>
      </c>
      <c r="Y13" s="5" t="e">
        <f>FLTO!L13/'Business Days (Month &amp; Qtr)'!#REF!</f>
        <v>#REF!</v>
      </c>
      <c r="Z13" s="5" t="e">
        <f>FLTO!M13/'Business Days (Month &amp; Qtr)'!#REF!</f>
        <v>#REF!</v>
      </c>
      <c r="AA13" s="5" t="e">
        <f>FLTO!N13/'Business Days (Month &amp; Qtr)'!#REF!</f>
        <v>#REF!</v>
      </c>
      <c r="AB13" s="5" t="e">
        <f>FLTO!O13/'Business Days (Month &amp; Qtr)'!#REF!</f>
        <v>#REF!</v>
      </c>
      <c r="AC13" s="5" t="e">
        <f>FLTO!P13/'Business Days (Month &amp; Qtr)'!#REF!</f>
        <v>#REF!</v>
      </c>
      <c r="AD13" s="5" t="e">
        <f>FLTO!Q13/'Business Days (Month &amp; Qtr)'!#REF!</f>
        <v>#REF!</v>
      </c>
      <c r="AF13" s="44" t="e">
        <f>SUM(F13:H13)/'Business Days (Month &amp; Qtr)'!#REF!</f>
        <v>#REF!</v>
      </c>
      <c r="AG13" s="44" t="e">
        <f>SUM(I13:K13)/'Business Days (Month &amp; Qtr)'!#REF!</f>
        <v>#REF!</v>
      </c>
      <c r="AH13" s="44" t="e">
        <f>SUM(L13:N13)/'Business Days (Month &amp; Qtr)'!#REF!</f>
        <v>#REF!</v>
      </c>
      <c r="AI13" s="44" t="e">
        <f>SUM(O13:Q13)/'Business Days (Month &amp; Qtr)'!#REF!</f>
        <v>#REF!</v>
      </c>
      <c r="AK13" s="44"/>
    </row>
    <row r="14" spans="2:37" x14ac:dyDescent="0.25">
      <c r="B14" s="19" t="s">
        <v>4</v>
      </c>
      <c r="C14" s="19" t="s">
        <v>47</v>
      </c>
      <c r="D14" s="19" t="s">
        <v>5</v>
      </c>
      <c r="E14" s="12">
        <f>Input!$J$31</f>
        <v>2022</v>
      </c>
      <c r="F14" s="5">
        <v>24992</v>
      </c>
      <c r="G14" s="5">
        <v>26492</v>
      </c>
      <c r="H14" s="5">
        <v>34736</v>
      </c>
      <c r="I14" s="5">
        <v>33835</v>
      </c>
      <c r="J14" s="5">
        <v>35577</v>
      </c>
      <c r="K14" s="5">
        <v>37281</v>
      </c>
      <c r="L14" s="5">
        <v>28780</v>
      </c>
      <c r="M14" s="5">
        <v>30774</v>
      </c>
      <c r="N14" s="5">
        <v>28208</v>
      </c>
      <c r="O14" s="5">
        <v>23962</v>
      </c>
      <c r="P14" s="5">
        <v>21625</v>
      </c>
      <c r="Q14" s="5">
        <v>21427</v>
      </c>
      <c r="S14" s="5" t="e">
        <f>FLTO!F14/'Business Days (Month &amp; Qtr)'!#REF!</f>
        <v>#REF!</v>
      </c>
      <c r="T14" s="5" t="e">
        <f>FLTO!G14/'Business Days (Month &amp; Qtr)'!#REF!</f>
        <v>#REF!</v>
      </c>
      <c r="U14" s="5" t="e">
        <f>FLTO!H14/'Business Days (Month &amp; Qtr)'!#REF!</f>
        <v>#REF!</v>
      </c>
      <c r="V14" s="5" t="e">
        <f>FLTO!I14/'Business Days (Month &amp; Qtr)'!#REF!</f>
        <v>#REF!</v>
      </c>
      <c r="W14" s="5" t="e">
        <f>FLTO!J14/'Business Days (Month &amp; Qtr)'!#REF!</f>
        <v>#REF!</v>
      </c>
      <c r="X14" s="5" t="e">
        <f>FLTO!K14/'Business Days (Month &amp; Qtr)'!#REF!</f>
        <v>#REF!</v>
      </c>
      <c r="Y14" s="5" t="e">
        <f>FLTO!L14/'Business Days (Month &amp; Qtr)'!#REF!</f>
        <v>#REF!</v>
      </c>
      <c r="Z14" s="5" t="e">
        <f>FLTO!M14/'Business Days (Month &amp; Qtr)'!#REF!</f>
        <v>#REF!</v>
      </c>
      <c r="AA14" s="5" t="e">
        <f>FLTO!N14/'Business Days (Month &amp; Qtr)'!#REF!</f>
        <v>#REF!</v>
      </c>
      <c r="AB14" s="5" t="e">
        <f>FLTO!O14/'Business Days (Month &amp; Qtr)'!#REF!</f>
        <v>#REF!</v>
      </c>
      <c r="AC14" s="5" t="e">
        <f>FLTO!P14/'Business Days (Month &amp; Qtr)'!#REF!</f>
        <v>#REF!</v>
      </c>
      <c r="AD14" s="5" t="e">
        <f>FLTO!Q14/'Business Days (Month &amp; Qtr)'!#REF!</f>
        <v>#REF!</v>
      </c>
      <c r="AF14" s="44" t="e">
        <f>SUM(F14:H14)/'Business Days (Month &amp; Qtr)'!#REF!</f>
        <v>#REF!</v>
      </c>
      <c r="AG14" s="44" t="e">
        <f>SUM(I14:K14)/'Business Days (Month &amp; Qtr)'!#REF!</f>
        <v>#REF!</v>
      </c>
      <c r="AH14" s="44" t="e">
        <f>SUM(L14:N14)/'Business Days (Month &amp; Qtr)'!#REF!</f>
        <v>#REF!</v>
      </c>
      <c r="AI14" s="44" t="e">
        <f>SUM(O14:Q14)/'Business Days (Month &amp; Qtr)'!#REF!</f>
        <v>#REF!</v>
      </c>
      <c r="AK14" s="44"/>
    </row>
    <row r="15" spans="2:37" x14ac:dyDescent="0.25">
      <c r="B15" s="19" t="s">
        <v>4</v>
      </c>
      <c r="C15" s="19" t="s">
        <v>47</v>
      </c>
      <c r="D15" s="19" t="s">
        <v>5</v>
      </c>
      <c r="E15" s="12">
        <f>Input!$J$32</f>
        <v>2021</v>
      </c>
      <c r="F15" s="5">
        <v>26231</v>
      </c>
      <c r="G15" s="5">
        <v>27704</v>
      </c>
      <c r="H15" s="5">
        <v>37241</v>
      </c>
      <c r="I15" s="5">
        <v>39475</v>
      </c>
      <c r="J15" s="5">
        <v>37914</v>
      </c>
      <c r="K15" s="5">
        <v>42460</v>
      </c>
      <c r="L15" s="5">
        <v>38641</v>
      </c>
      <c r="M15" s="5">
        <v>38211</v>
      </c>
      <c r="N15" s="5">
        <v>37186</v>
      </c>
      <c r="O15" s="5">
        <v>35153</v>
      </c>
      <c r="P15" s="5">
        <v>34082</v>
      </c>
      <c r="Q15" s="5">
        <v>35349</v>
      </c>
      <c r="S15" s="5" t="e">
        <f>FLTO!F15/'Business Days (Month &amp; Qtr)'!#REF!</f>
        <v>#REF!</v>
      </c>
      <c r="T15" s="5" t="e">
        <f>FLTO!G15/'Business Days (Month &amp; Qtr)'!#REF!</f>
        <v>#REF!</v>
      </c>
      <c r="U15" s="5" t="e">
        <f>FLTO!H15/'Business Days (Month &amp; Qtr)'!#REF!</f>
        <v>#REF!</v>
      </c>
      <c r="V15" s="5" t="e">
        <f>FLTO!I15/'Business Days (Month &amp; Qtr)'!#REF!</f>
        <v>#REF!</v>
      </c>
      <c r="W15" s="5" t="e">
        <f>FLTO!J15/'Business Days (Month &amp; Qtr)'!#REF!</f>
        <v>#REF!</v>
      </c>
      <c r="X15" s="5" t="e">
        <f>FLTO!K15/'Business Days (Month &amp; Qtr)'!#REF!</f>
        <v>#REF!</v>
      </c>
      <c r="Y15" s="5" t="e">
        <f>FLTO!L15/'Business Days (Month &amp; Qtr)'!#REF!</f>
        <v>#REF!</v>
      </c>
      <c r="Z15" s="5" t="e">
        <f>FLTO!M15/'Business Days (Month &amp; Qtr)'!#REF!</f>
        <v>#REF!</v>
      </c>
      <c r="AA15" s="5" t="e">
        <f>FLTO!N15/'Business Days (Month &amp; Qtr)'!#REF!</f>
        <v>#REF!</v>
      </c>
      <c r="AB15" s="5" t="e">
        <f>FLTO!O15/'Business Days (Month &amp; Qtr)'!#REF!</f>
        <v>#REF!</v>
      </c>
      <c r="AC15" s="5" t="e">
        <f>FLTO!P15/'Business Days (Month &amp; Qtr)'!#REF!</f>
        <v>#REF!</v>
      </c>
      <c r="AD15" s="5" t="e">
        <f>FLTO!Q15/'Business Days (Month &amp; Qtr)'!#REF!</f>
        <v>#REF!</v>
      </c>
      <c r="AF15" s="44" t="e">
        <f>SUM(F15:H15)/'Business Days (Month &amp; Qtr)'!#REF!</f>
        <v>#REF!</v>
      </c>
      <c r="AG15" s="44" t="e">
        <f>SUM(I15:K15)/'Business Days (Month &amp; Qtr)'!#REF!</f>
        <v>#REF!</v>
      </c>
      <c r="AH15" s="44" t="e">
        <f>SUM(L15:N15)/'Business Days (Month &amp; Qtr)'!#REF!</f>
        <v>#REF!</v>
      </c>
      <c r="AI15" s="44" t="e">
        <f>SUM(O15:Q15)/'Business Days (Month &amp; Qtr)'!#REF!</f>
        <v>#REF!</v>
      </c>
      <c r="AK15" s="44"/>
    </row>
    <row r="16" spans="2:37" x14ac:dyDescent="0.25">
      <c r="B16" s="19" t="s">
        <v>4</v>
      </c>
      <c r="C16" s="19" t="s">
        <v>47</v>
      </c>
      <c r="D16" s="19" t="s">
        <v>5</v>
      </c>
      <c r="E16" s="12">
        <f>Input!$J$33</f>
        <v>2020</v>
      </c>
      <c r="F16" s="5">
        <v>23420</v>
      </c>
      <c r="G16" s="5">
        <v>26550</v>
      </c>
      <c r="H16" s="5">
        <v>29185</v>
      </c>
      <c r="I16" s="5">
        <v>25065</v>
      </c>
      <c r="J16" s="5">
        <v>24474</v>
      </c>
      <c r="K16" s="5">
        <v>34312</v>
      </c>
      <c r="L16" s="5">
        <v>39713</v>
      </c>
      <c r="M16" s="5">
        <v>37397</v>
      </c>
      <c r="N16" s="5">
        <v>39371</v>
      </c>
      <c r="O16" s="5">
        <v>38777</v>
      </c>
      <c r="P16" s="5">
        <v>33185</v>
      </c>
      <c r="Q16" s="5">
        <v>37652</v>
      </c>
      <c r="S16" s="5" t="e">
        <f>FLTO!F16/'Business Days (Month &amp; Qtr)'!#REF!</f>
        <v>#REF!</v>
      </c>
      <c r="T16" s="5" t="e">
        <f>FLTO!G16/'Business Days (Month &amp; Qtr)'!#REF!</f>
        <v>#REF!</v>
      </c>
      <c r="U16" s="5" t="e">
        <f>FLTO!H16/'Business Days (Month &amp; Qtr)'!#REF!</f>
        <v>#REF!</v>
      </c>
      <c r="V16" s="5" t="e">
        <f>FLTO!I16/'Business Days (Month &amp; Qtr)'!#REF!</f>
        <v>#REF!</v>
      </c>
      <c r="W16" s="5" t="e">
        <f>FLTO!J16/'Business Days (Month &amp; Qtr)'!#REF!</f>
        <v>#REF!</v>
      </c>
      <c r="X16" s="5" t="e">
        <f>FLTO!K16/'Business Days (Month &amp; Qtr)'!#REF!</f>
        <v>#REF!</v>
      </c>
      <c r="Y16" s="5" t="e">
        <f>FLTO!L16/'Business Days (Month &amp; Qtr)'!#REF!</f>
        <v>#REF!</v>
      </c>
      <c r="Z16" s="5" t="e">
        <f>FLTO!M16/'Business Days (Month &amp; Qtr)'!#REF!</f>
        <v>#REF!</v>
      </c>
      <c r="AA16" s="5" t="e">
        <f>FLTO!N16/'Business Days (Month &amp; Qtr)'!#REF!</f>
        <v>#REF!</v>
      </c>
      <c r="AB16" s="5" t="e">
        <f>FLTO!O16/'Business Days (Month &amp; Qtr)'!#REF!</f>
        <v>#REF!</v>
      </c>
      <c r="AC16" s="5" t="e">
        <f>FLTO!P16/'Business Days (Month &amp; Qtr)'!#REF!</f>
        <v>#REF!</v>
      </c>
      <c r="AD16" s="5" t="e">
        <f>FLTO!Q16/'Business Days (Month &amp; Qtr)'!#REF!</f>
        <v>#REF!</v>
      </c>
      <c r="AF16" s="44" t="e">
        <f>SUM(F16:H16)/'Business Days (Month &amp; Qtr)'!#REF!</f>
        <v>#REF!</v>
      </c>
      <c r="AG16" s="44" t="e">
        <f>SUM(I16:K16)/'Business Days (Month &amp; Qtr)'!#REF!</f>
        <v>#REF!</v>
      </c>
      <c r="AH16" s="44" t="e">
        <f>SUM(L16:N16)/'Business Days (Month &amp; Qtr)'!#REF!</f>
        <v>#REF!</v>
      </c>
      <c r="AI16" s="44" t="e">
        <f>SUM(O16:Q16)/'Business Days (Month &amp; Qtr)'!#REF!</f>
        <v>#REF!</v>
      </c>
      <c r="AK16" s="44"/>
    </row>
    <row r="17" spans="2:37" x14ac:dyDescent="0.25">
      <c r="B17" s="19" t="s">
        <v>4</v>
      </c>
      <c r="C17" s="19" t="s">
        <v>47</v>
      </c>
      <c r="D17" s="19" t="s">
        <v>5</v>
      </c>
      <c r="E17" s="12">
        <f>Input!$J$34</f>
        <v>2019</v>
      </c>
      <c r="F17" s="5">
        <v>21009</v>
      </c>
      <c r="G17" s="5">
        <v>23256</v>
      </c>
      <c r="H17" s="5">
        <v>29267</v>
      </c>
      <c r="I17" s="5">
        <v>32131</v>
      </c>
      <c r="J17" s="5">
        <v>37133</v>
      </c>
      <c r="K17" s="5">
        <v>34815</v>
      </c>
      <c r="L17" s="5">
        <v>36479</v>
      </c>
      <c r="M17" s="5">
        <v>36519</v>
      </c>
      <c r="N17" s="5">
        <v>31878</v>
      </c>
      <c r="O17" s="5">
        <v>32703</v>
      </c>
      <c r="P17" s="5">
        <v>28886</v>
      </c>
      <c r="Q17" s="5">
        <v>30969</v>
      </c>
      <c r="S17" s="5" t="e">
        <f>FLTO!F17/'Business Days (Month &amp; Qtr)'!#REF!</f>
        <v>#REF!</v>
      </c>
      <c r="T17" s="5" t="e">
        <f>FLTO!G17/'Business Days (Month &amp; Qtr)'!#REF!</f>
        <v>#REF!</v>
      </c>
      <c r="U17" s="5" t="e">
        <f>FLTO!H17/'Business Days (Month &amp; Qtr)'!#REF!</f>
        <v>#REF!</v>
      </c>
      <c r="V17" s="5" t="e">
        <f>FLTO!I17/'Business Days (Month &amp; Qtr)'!#REF!</f>
        <v>#REF!</v>
      </c>
      <c r="W17" s="5" t="e">
        <f>FLTO!J17/'Business Days (Month &amp; Qtr)'!#REF!</f>
        <v>#REF!</v>
      </c>
      <c r="X17" s="5" t="e">
        <f>FLTO!K17/'Business Days (Month &amp; Qtr)'!#REF!</f>
        <v>#REF!</v>
      </c>
      <c r="Y17" s="5" t="e">
        <f>FLTO!L17/'Business Days (Month &amp; Qtr)'!#REF!</f>
        <v>#REF!</v>
      </c>
      <c r="Z17" s="5" t="e">
        <f>FLTO!M17/'Business Days (Month &amp; Qtr)'!#REF!</f>
        <v>#REF!</v>
      </c>
      <c r="AA17" s="5" t="e">
        <f>FLTO!N17/'Business Days (Month &amp; Qtr)'!#REF!</f>
        <v>#REF!</v>
      </c>
      <c r="AB17" s="5" t="e">
        <f>FLTO!O17/'Business Days (Month &amp; Qtr)'!#REF!</f>
        <v>#REF!</v>
      </c>
      <c r="AC17" s="5" t="e">
        <f>FLTO!P17/'Business Days (Month &amp; Qtr)'!#REF!</f>
        <v>#REF!</v>
      </c>
      <c r="AD17" s="5" t="e">
        <f>FLTO!Q17/'Business Days (Month &amp; Qtr)'!#REF!</f>
        <v>#REF!</v>
      </c>
      <c r="AF17" s="44" t="e">
        <f>SUM(F17:H17)/'Business Days (Month &amp; Qtr)'!#REF!</f>
        <v>#REF!</v>
      </c>
      <c r="AG17" s="44" t="e">
        <f>SUM(I17:K17)/'Business Days (Month &amp; Qtr)'!#REF!</f>
        <v>#REF!</v>
      </c>
      <c r="AH17" s="44" t="e">
        <f>SUM(L17:N17)/'Business Days (Month &amp; Qtr)'!#REF!</f>
        <v>#REF!</v>
      </c>
      <c r="AI17" s="44" t="e">
        <f>SUM(O17:Q17)/'Business Days (Month &amp; Qtr)'!#REF!</f>
        <v>#REF!</v>
      </c>
      <c r="AK17" s="44"/>
    </row>
    <row r="18" spans="2:37" x14ac:dyDescent="0.25">
      <c r="B18" s="19" t="s">
        <v>4</v>
      </c>
      <c r="C18" s="19" t="s">
        <v>47</v>
      </c>
      <c r="D18" s="19" t="s">
        <v>5</v>
      </c>
      <c r="E18" s="12">
        <f>Input!$J$35</f>
        <v>2018</v>
      </c>
      <c r="F18" s="5">
        <v>23595</v>
      </c>
      <c r="G18" s="5">
        <v>24507</v>
      </c>
      <c r="H18" s="5">
        <v>33323</v>
      </c>
      <c r="I18" s="5">
        <v>33091</v>
      </c>
      <c r="J18" s="5">
        <v>38042</v>
      </c>
      <c r="K18" s="5">
        <v>38791</v>
      </c>
      <c r="L18" s="5">
        <v>35933</v>
      </c>
      <c r="M18" s="5">
        <v>37480</v>
      </c>
      <c r="N18" s="5">
        <v>30340</v>
      </c>
      <c r="O18" s="5">
        <v>31934</v>
      </c>
      <c r="P18" s="5">
        <v>29030</v>
      </c>
      <c r="Q18" s="5">
        <v>28030</v>
      </c>
      <c r="S18" s="5" t="e">
        <f>FLTO!F18/'Business Days (Month &amp; Qtr)'!#REF!</f>
        <v>#REF!</v>
      </c>
      <c r="T18" s="5" t="e">
        <f>FLTO!G18/'Business Days (Month &amp; Qtr)'!#REF!</f>
        <v>#REF!</v>
      </c>
      <c r="U18" s="5" t="e">
        <f>FLTO!H18/'Business Days (Month &amp; Qtr)'!#REF!</f>
        <v>#REF!</v>
      </c>
      <c r="V18" s="5" t="e">
        <f>FLTO!I18/'Business Days (Month &amp; Qtr)'!#REF!</f>
        <v>#REF!</v>
      </c>
      <c r="W18" s="5" t="e">
        <f>FLTO!J18/'Business Days (Month &amp; Qtr)'!#REF!</f>
        <v>#REF!</v>
      </c>
      <c r="X18" s="5" t="e">
        <f>FLTO!K18/'Business Days (Month &amp; Qtr)'!#REF!</f>
        <v>#REF!</v>
      </c>
      <c r="Y18" s="5" t="e">
        <f>FLTO!L18/'Business Days (Month &amp; Qtr)'!#REF!</f>
        <v>#REF!</v>
      </c>
      <c r="Z18" s="5" t="e">
        <f>FLTO!M18/'Business Days (Month &amp; Qtr)'!#REF!</f>
        <v>#REF!</v>
      </c>
      <c r="AA18" s="5" t="e">
        <f>FLTO!N18/'Business Days (Month &amp; Qtr)'!#REF!</f>
        <v>#REF!</v>
      </c>
      <c r="AB18" s="5" t="e">
        <f>FLTO!O18/'Business Days (Month &amp; Qtr)'!#REF!</f>
        <v>#REF!</v>
      </c>
      <c r="AC18" s="5" t="e">
        <f>FLTO!P18/'Business Days (Month &amp; Qtr)'!#REF!</f>
        <v>#REF!</v>
      </c>
      <c r="AD18" s="5" t="e">
        <f>FLTO!Q18/'Business Days (Month &amp; Qtr)'!#REF!</f>
        <v>#REF!</v>
      </c>
      <c r="AF18" s="44" t="e">
        <f>SUM(F18:H18)/'Business Days (Month &amp; Qtr)'!#REF!</f>
        <v>#REF!</v>
      </c>
      <c r="AG18" s="44" t="e">
        <f>SUM(I18:K18)/'Business Days (Month &amp; Qtr)'!#REF!</f>
        <v>#REF!</v>
      </c>
      <c r="AH18" s="44" t="e">
        <f>SUM(L18:N18)/'Business Days (Month &amp; Qtr)'!#REF!</f>
        <v>#REF!</v>
      </c>
      <c r="AI18" s="44" t="e">
        <f>SUM(O18:Q18)/'Business Days (Month &amp; Qtr)'!#REF!</f>
        <v>#REF!</v>
      </c>
      <c r="AK18" s="44"/>
    </row>
    <row r="19" spans="2:37" ht="6" customHeight="1" x14ac:dyDescent="0.25">
      <c r="E19" s="10"/>
      <c r="AF19" s="44"/>
      <c r="AG19" s="44"/>
      <c r="AH19" s="44"/>
      <c r="AI19" s="44"/>
      <c r="AK19" s="44"/>
    </row>
    <row r="20" spans="2:37" x14ac:dyDescent="0.25">
      <c r="E20" s="25" t="s">
        <v>6</v>
      </c>
      <c r="AF20" s="44"/>
      <c r="AG20" s="44"/>
      <c r="AH20" s="44"/>
      <c r="AI20" s="44"/>
      <c r="AK20" s="44"/>
    </row>
    <row r="21" spans="2:37" ht="15.75" customHeight="1" x14ac:dyDescent="0.25">
      <c r="B21" s="19" t="s">
        <v>4</v>
      </c>
      <c r="C21" s="19" t="s">
        <v>47</v>
      </c>
      <c r="D21" s="19" t="s">
        <v>6</v>
      </c>
      <c r="E21" s="12">
        <f>Input!$J$30</f>
        <v>2023</v>
      </c>
      <c r="F21" s="5">
        <v>4846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 t="e">
        <f>FLTO!F21/'Business Days (Month &amp; Qtr)'!#REF!</f>
        <v>#REF!</v>
      </c>
      <c r="T21" s="5" t="e">
        <f>FLTO!G21/'Business Days (Month &amp; Qtr)'!#REF!</f>
        <v>#REF!</v>
      </c>
      <c r="U21" s="5" t="e">
        <f>FLTO!H21/'Business Days (Month &amp; Qtr)'!#REF!</f>
        <v>#REF!</v>
      </c>
      <c r="V21" s="5" t="e">
        <f>FLTO!I21/'Business Days (Month &amp; Qtr)'!#REF!</f>
        <v>#REF!</v>
      </c>
      <c r="W21" s="5" t="e">
        <f>FLTO!J21/'Business Days (Month &amp; Qtr)'!#REF!</f>
        <v>#REF!</v>
      </c>
      <c r="X21" s="5" t="e">
        <f>FLTO!K21/'Business Days (Month &amp; Qtr)'!#REF!</f>
        <v>#REF!</v>
      </c>
      <c r="Y21" s="5" t="e">
        <f>FLTO!L21/'Business Days (Month &amp; Qtr)'!#REF!</f>
        <v>#REF!</v>
      </c>
      <c r="Z21" s="5" t="e">
        <f>FLTO!M21/'Business Days (Month &amp; Qtr)'!#REF!</f>
        <v>#REF!</v>
      </c>
      <c r="AA21" s="5" t="e">
        <f>FLTO!N21/'Business Days (Month &amp; Qtr)'!#REF!</f>
        <v>#REF!</v>
      </c>
      <c r="AB21" s="5" t="e">
        <f>FLTO!O21/'Business Days (Month &amp; Qtr)'!#REF!</f>
        <v>#REF!</v>
      </c>
      <c r="AC21" s="5" t="e">
        <f>FLTO!P21/'Business Days (Month &amp; Qtr)'!#REF!</f>
        <v>#REF!</v>
      </c>
      <c r="AD21" s="5" t="e">
        <f>FLTO!Q21/'Business Days (Month &amp; Qtr)'!#REF!</f>
        <v>#REF!</v>
      </c>
      <c r="AF21" s="44" t="e">
        <f>SUM(F21:H21)/'Business Days (Month &amp; Qtr)'!#REF!</f>
        <v>#REF!</v>
      </c>
      <c r="AG21" s="44" t="e">
        <f>SUM(I21:K21)/'Business Days (Month &amp; Qtr)'!#REF!</f>
        <v>#REF!</v>
      </c>
      <c r="AH21" s="44" t="e">
        <f>SUM(L21:N21)/'Business Days (Month &amp; Qtr)'!#REF!</f>
        <v>#REF!</v>
      </c>
      <c r="AI21" s="44" t="e">
        <f>SUM(O21:Q21)/'Business Days (Month &amp; Qtr)'!#REF!</f>
        <v>#REF!</v>
      </c>
      <c r="AK21" s="44"/>
    </row>
    <row r="22" spans="2:37" x14ac:dyDescent="0.25">
      <c r="B22" s="19" t="s">
        <v>4</v>
      </c>
      <c r="C22" s="19" t="s">
        <v>47</v>
      </c>
      <c r="D22" s="19" t="s">
        <v>6</v>
      </c>
      <c r="E22" s="12">
        <f>Input!$J$31</f>
        <v>2022</v>
      </c>
      <c r="F22" s="5">
        <v>20127</v>
      </c>
      <c r="G22" s="5">
        <v>18653</v>
      </c>
      <c r="H22" s="5">
        <v>19397</v>
      </c>
      <c r="I22" s="5">
        <v>15808</v>
      </c>
      <c r="J22" s="5">
        <v>13559</v>
      </c>
      <c r="K22" s="5">
        <v>12089</v>
      </c>
      <c r="L22" s="5">
        <v>10306</v>
      </c>
      <c r="M22" s="5">
        <v>10751</v>
      </c>
      <c r="N22" s="5">
        <v>8568</v>
      </c>
      <c r="O22" s="5">
        <v>7873</v>
      </c>
      <c r="P22" s="5">
        <v>6540</v>
      </c>
      <c r="Q22" s="5">
        <v>6481</v>
      </c>
      <c r="S22" s="5" t="e">
        <f>FLTO!F22/'Business Days (Month &amp; Qtr)'!#REF!</f>
        <v>#REF!</v>
      </c>
      <c r="T22" s="5" t="e">
        <f>FLTO!G22/'Business Days (Month &amp; Qtr)'!#REF!</f>
        <v>#REF!</v>
      </c>
      <c r="U22" s="5" t="e">
        <f>FLTO!H22/'Business Days (Month &amp; Qtr)'!#REF!</f>
        <v>#REF!</v>
      </c>
      <c r="V22" s="5" t="e">
        <f>FLTO!I22/'Business Days (Month &amp; Qtr)'!#REF!</f>
        <v>#REF!</v>
      </c>
      <c r="W22" s="5" t="e">
        <f>FLTO!J22/'Business Days (Month &amp; Qtr)'!#REF!</f>
        <v>#REF!</v>
      </c>
      <c r="X22" s="5" t="e">
        <f>FLTO!K22/'Business Days (Month &amp; Qtr)'!#REF!</f>
        <v>#REF!</v>
      </c>
      <c r="Y22" s="5" t="e">
        <f>FLTO!L22/'Business Days (Month &amp; Qtr)'!#REF!</f>
        <v>#REF!</v>
      </c>
      <c r="Z22" s="5" t="e">
        <f>FLTO!M22/'Business Days (Month &amp; Qtr)'!#REF!</f>
        <v>#REF!</v>
      </c>
      <c r="AA22" s="5" t="e">
        <f>FLTO!N22/'Business Days (Month &amp; Qtr)'!#REF!</f>
        <v>#REF!</v>
      </c>
      <c r="AB22" s="5" t="e">
        <f>FLTO!O22/'Business Days (Month &amp; Qtr)'!#REF!</f>
        <v>#REF!</v>
      </c>
      <c r="AC22" s="5" t="e">
        <f>FLTO!P22/'Business Days (Month &amp; Qtr)'!#REF!</f>
        <v>#REF!</v>
      </c>
      <c r="AD22" s="5" t="e">
        <f>FLTO!Q22/'Business Days (Month &amp; Qtr)'!#REF!</f>
        <v>#REF!</v>
      </c>
      <c r="AF22" s="44" t="e">
        <f>SUM(F22:H22)/'Business Days (Month &amp; Qtr)'!#REF!</f>
        <v>#REF!</v>
      </c>
      <c r="AG22" s="44" t="e">
        <f>SUM(I22:K22)/'Business Days (Month &amp; Qtr)'!#REF!</f>
        <v>#REF!</v>
      </c>
      <c r="AH22" s="44" t="e">
        <f>SUM(L22:N22)/'Business Days (Month &amp; Qtr)'!#REF!</f>
        <v>#REF!</v>
      </c>
      <c r="AI22" s="44" t="e">
        <f>SUM(O22:Q22)/'Business Days (Month &amp; Qtr)'!#REF!</f>
        <v>#REF!</v>
      </c>
      <c r="AK22" s="44"/>
    </row>
    <row r="23" spans="2:37" x14ac:dyDescent="0.25">
      <c r="B23" s="19" t="s">
        <v>4</v>
      </c>
      <c r="C23" s="19" t="s">
        <v>47</v>
      </c>
      <c r="D23" s="19" t="s">
        <v>6</v>
      </c>
      <c r="E23" s="12">
        <f>Input!$J$32</f>
        <v>2021</v>
      </c>
      <c r="F23" s="5">
        <v>48005</v>
      </c>
      <c r="G23" s="5">
        <v>49185</v>
      </c>
      <c r="H23" s="5">
        <v>55685</v>
      </c>
      <c r="I23" s="5">
        <v>39960</v>
      </c>
      <c r="J23" s="5">
        <v>31835</v>
      </c>
      <c r="K23" s="5">
        <v>32400</v>
      </c>
      <c r="L23" s="5">
        <v>29107</v>
      </c>
      <c r="M23" s="5">
        <v>31806</v>
      </c>
      <c r="N23" s="5">
        <v>30936</v>
      </c>
      <c r="O23" s="5">
        <v>28952</v>
      </c>
      <c r="P23" s="5">
        <v>26753</v>
      </c>
      <c r="Q23" s="5">
        <v>24852</v>
      </c>
      <c r="S23" s="5" t="e">
        <f>FLTO!F23/'Business Days (Month &amp; Qtr)'!#REF!</f>
        <v>#REF!</v>
      </c>
      <c r="T23" s="5" t="e">
        <f>FLTO!G23/'Business Days (Month &amp; Qtr)'!#REF!</f>
        <v>#REF!</v>
      </c>
      <c r="U23" s="5" t="e">
        <f>FLTO!H23/'Business Days (Month &amp; Qtr)'!#REF!</f>
        <v>#REF!</v>
      </c>
      <c r="V23" s="5" t="e">
        <f>FLTO!I23/'Business Days (Month &amp; Qtr)'!#REF!</f>
        <v>#REF!</v>
      </c>
      <c r="W23" s="5" t="e">
        <f>FLTO!J23/'Business Days (Month &amp; Qtr)'!#REF!</f>
        <v>#REF!</v>
      </c>
      <c r="X23" s="5" t="e">
        <f>FLTO!K23/'Business Days (Month &amp; Qtr)'!#REF!</f>
        <v>#REF!</v>
      </c>
      <c r="Y23" s="5" t="e">
        <f>FLTO!L23/'Business Days (Month &amp; Qtr)'!#REF!</f>
        <v>#REF!</v>
      </c>
      <c r="Z23" s="5" t="e">
        <f>FLTO!M23/'Business Days (Month &amp; Qtr)'!#REF!</f>
        <v>#REF!</v>
      </c>
      <c r="AA23" s="5" t="e">
        <f>FLTO!N23/'Business Days (Month &amp; Qtr)'!#REF!</f>
        <v>#REF!</v>
      </c>
      <c r="AB23" s="5" t="e">
        <f>FLTO!O23/'Business Days (Month &amp; Qtr)'!#REF!</f>
        <v>#REF!</v>
      </c>
      <c r="AC23" s="5" t="e">
        <f>FLTO!P23/'Business Days (Month &amp; Qtr)'!#REF!</f>
        <v>#REF!</v>
      </c>
      <c r="AD23" s="5" t="e">
        <f>FLTO!Q23/'Business Days (Month &amp; Qtr)'!#REF!</f>
        <v>#REF!</v>
      </c>
      <c r="AF23" s="44" t="e">
        <f>SUM(F23:H23)/'Business Days (Month &amp; Qtr)'!#REF!</f>
        <v>#REF!</v>
      </c>
      <c r="AG23" s="44" t="e">
        <f>SUM(I23:K23)/'Business Days (Month &amp; Qtr)'!#REF!</f>
        <v>#REF!</v>
      </c>
      <c r="AH23" s="44" t="e">
        <f>SUM(L23:N23)/'Business Days (Month &amp; Qtr)'!#REF!</f>
        <v>#REF!</v>
      </c>
      <c r="AI23" s="44" t="e">
        <f>SUM(O23:Q23)/'Business Days (Month &amp; Qtr)'!#REF!</f>
        <v>#REF!</v>
      </c>
      <c r="AK23" s="44"/>
    </row>
    <row r="24" spans="2:37" x14ac:dyDescent="0.25">
      <c r="B24" s="19" t="s">
        <v>4</v>
      </c>
      <c r="C24" s="19" t="s">
        <v>47</v>
      </c>
      <c r="D24" s="19" t="s">
        <v>6</v>
      </c>
      <c r="E24" s="12">
        <f>Input!$J$33</f>
        <v>2020</v>
      </c>
      <c r="F24" s="5">
        <v>24225</v>
      </c>
      <c r="G24" s="5">
        <v>27840</v>
      </c>
      <c r="H24" s="5">
        <v>37923</v>
      </c>
      <c r="I24" s="5">
        <v>45526</v>
      </c>
      <c r="J24" s="5">
        <v>45215</v>
      </c>
      <c r="K24" s="5">
        <v>51446</v>
      </c>
      <c r="L24" s="5">
        <v>49877</v>
      </c>
      <c r="M24" s="5">
        <v>49123</v>
      </c>
      <c r="N24" s="5">
        <v>49493</v>
      </c>
      <c r="O24" s="5">
        <v>52513</v>
      </c>
      <c r="P24" s="5">
        <v>48179</v>
      </c>
      <c r="Q24" s="5">
        <v>52391</v>
      </c>
      <c r="S24" s="5" t="e">
        <f>FLTO!F24/'Business Days (Month &amp; Qtr)'!#REF!</f>
        <v>#REF!</v>
      </c>
      <c r="T24" s="5" t="e">
        <f>FLTO!G24/'Business Days (Month &amp; Qtr)'!#REF!</f>
        <v>#REF!</v>
      </c>
      <c r="U24" s="5" t="e">
        <f>FLTO!H24/'Business Days (Month &amp; Qtr)'!#REF!</f>
        <v>#REF!</v>
      </c>
      <c r="V24" s="5" t="e">
        <f>FLTO!I24/'Business Days (Month &amp; Qtr)'!#REF!</f>
        <v>#REF!</v>
      </c>
      <c r="W24" s="5" t="e">
        <f>FLTO!J24/'Business Days (Month &amp; Qtr)'!#REF!</f>
        <v>#REF!</v>
      </c>
      <c r="X24" s="5" t="e">
        <f>FLTO!K24/'Business Days (Month &amp; Qtr)'!#REF!</f>
        <v>#REF!</v>
      </c>
      <c r="Y24" s="5" t="e">
        <f>FLTO!L24/'Business Days (Month &amp; Qtr)'!#REF!</f>
        <v>#REF!</v>
      </c>
      <c r="Z24" s="5" t="e">
        <f>FLTO!M24/'Business Days (Month &amp; Qtr)'!#REF!</f>
        <v>#REF!</v>
      </c>
      <c r="AA24" s="5" t="e">
        <f>FLTO!N24/'Business Days (Month &amp; Qtr)'!#REF!</f>
        <v>#REF!</v>
      </c>
      <c r="AB24" s="5" t="e">
        <f>FLTO!O24/'Business Days (Month &amp; Qtr)'!#REF!</f>
        <v>#REF!</v>
      </c>
      <c r="AC24" s="5" t="e">
        <f>FLTO!P24/'Business Days (Month &amp; Qtr)'!#REF!</f>
        <v>#REF!</v>
      </c>
      <c r="AD24" s="5" t="e">
        <f>FLTO!Q24/'Business Days (Month &amp; Qtr)'!#REF!</f>
        <v>#REF!</v>
      </c>
      <c r="AF24" s="44" t="e">
        <f>SUM(F24:H24)/'Business Days (Month &amp; Qtr)'!#REF!</f>
        <v>#REF!</v>
      </c>
      <c r="AG24" s="44" t="e">
        <f>SUM(I24:K24)/'Business Days (Month &amp; Qtr)'!#REF!</f>
        <v>#REF!</v>
      </c>
      <c r="AH24" s="44" t="e">
        <f>SUM(L24:N24)/'Business Days (Month &amp; Qtr)'!#REF!</f>
        <v>#REF!</v>
      </c>
      <c r="AI24" s="44" t="e">
        <f>SUM(O24:Q24)/'Business Days (Month &amp; Qtr)'!#REF!</f>
        <v>#REF!</v>
      </c>
      <c r="AK24" s="44"/>
    </row>
    <row r="25" spans="2:37" x14ac:dyDescent="0.25">
      <c r="B25" s="19" t="s">
        <v>4</v>
      </c>
      <c r="C25" s="19" t="s">
        <v>47</v>
      </c>
      <c r="D25" s="19" t="s">
        <v>6</v>
      </c>
      <c r="E25" s="12">
        <f>Input!$J$34</f>
        <v>2019</v>
      </c>
      <c r="F25" s="5">
        <v>11141</v>
      </c>
      <c r="G25" s="5">
        <v>11724</v>
      </c>
      <c r="H25" s="5">
        <v>14042</v>
      </c>
      <c r="I25" s="5">
        <v>16793</v>
      </c>
      <c r="J25" s="5">
        <v>19323</v>
      </c>
      <c r="K25" s="5">
        <v>18516</v>
      </c>
      <c r="L25" s="5">
        <v>24197</v>
      </c>
      <c r="M25" s="5">
        <v>26107</v>
      </c>
      <c r="N25" s="5">
        <v>30063</v>
      </c>
      <c r="O25" s="5">
        <v>33306</v>
      </c>
      <c r="P25" s="5">
        <v>25989</v>
      </c>
      <c r="Q25" s="5">
        <v>28356</v>
      </c>
      <c r="S25" s="5" t="e">
        <f>FLTO!F25/'Business Days (Month &amp; Qtr)'!#REF!</f>
        <v>#REF!</v>
      </c>
      <c r="T25" s="5" t="e">
        <f>FLTO!G25/'Business Days (Month &amp; Qtr)'!#REF!</f>
        <v>#REF!</v>
      </c>
      <c r="U25" s="5" t="e">
        <f>FLTO!H25/'Business Days (Month &amp; Qtr)'!#REF!</f>
        <v>#REF!</v>
      </c>
      <c r="V25" s="5" t="e">
        <f>FLTO!I25/'Business Days (Month &amp; Qtr)'!#REF!</f>
        <v>#REF!</v>
      </c>
      <c r="W25" s="5" t="e">
        <f>FLTO!J25/'Business Days (Month &amp; Qtr)'!#REF!</f>
        <v>#REF!</v>
      </c>
      <c r="X25" s="5" t="e">
        <f>FLTO!K25/'Business Days (Month &amp; Qtr)'!#REF!</f>
        <v>#REF!</v>
      </c>
      <c r="Y25" s="5" t="e">
        <f>FLTO!L25/'Business Days (Month &amp; Qtr)'!#REF!</f>
        <v>#REF!</v>
      </c>
      <c r="Z25" s="5" t="e">
        <f>FLTO!M25/'Business Days (Month &amp; Qtr)'!#REF!</f>
        <v>#REF!</v>
      </c>
      <c r="AA25" s="5" t="e">
        <f>FLTO!N25/'Business Days (Month &amp; Qtr)'!#REF!</f>
        <v>#REF!</v>
      </c>
      <c r="AB25" s="5" t="e">
        <f>FLTO!O25/'Business Days (Month &amp; Qtr)'!#REF!</f>
        <v>#REF!</v>
      </c>
      <c r="AC25" s="5" t="e">
        <f>FLTO!P25/'Business Days (Month &amp; Qtr)'!#REF!</f>
        <v>#REF!</v>
      </c>
      <c r="AD25" s="5" t="e">
        <f>FLTO!Q25/'Business Days (Month &amp; Qtr)'!#REF!</f>
        <v>#REF!</v>
      </c>
      <c r="AF25" s="44" t="e">
        <f>SUM(F25:H25)/'Business Days (Month &amp; Qtr)'!#REF!</f>
        <v>#REF!</v>
      </c>
      <c r="AG25" s="44" t="e">
        <f>SUM(I25:K25)/'Business Days (Month &amp; Qtr)'!#REF!</f>
        <v>#REF!</v>
      </c>
      <c r="AH25" s="44" t="e">
        <f>SUM(L25:N25)/'Business Days (Month &amp; Qtr)'!#REF!</f>
        <v>#REF!</v>
      </c>
      <c r="AI25" s="44" t="e">
        <f>SUM(O25:Q25)/'Business Days (Month &amp; Qtr)'!#REF!</f>
        <v>#REF!</v>
      </c>
      <c r="AK25" s="44"/>
    </row>
    <row r="26" spans="2:37" x14ac:dyDescent="0.25">
      <c r="B26" s="19" t="s">
        <v>4</v>
      </c>
      <c r="C26" s="19" t="s">
        <v>47</v>
      </c>
      <c r="D26" s="19" t="s">
        <v>6</v>
      </c>
      <c r="E26" s="12">
        <f>Input!$J$35</f>
        <v>2018</v>
      </c>
      <c r="F26" s="5">
        <v>18148</v>
      </c>
      <c r="G26" s="5">
        <v>16503</v>
      </c>
      <c r="H26" s="5">
        <v>18061</v>
      </c>
      <c r="I26" s="5">
        <v>16378</v>
      </c>
      <c r="J26" s="5">
        <v>15666</v>
      </c>
      <c r="K26" s="5">
        <v>14607</v>
      </c>
      <c r="L26" s="5">
        <v>14056</v>
      </c>
      <c r="M26" s="5">
        <v>15539</v>
      </c>
      <c r="N26" s="5">
        <v>12842</v>
      </c>
      <c r="O26" s="5">
        <v>14487</v>
      </c>
      <c r="P26" s="5">
        <v>11970</v>
      </c>
      <c r="Q26" s="5">
        <v>11511</v>
      </c>
      <c r="S26" s="5" t="e">
        <f>FLTO!F26/'Business Days (Month &amp; Qtr)'!#REF!</f>
        <v>#REF!</v>
      </c>
      <c r="T26" s="5" t="e">
        <f>FLTO!G26/'Business Days (Month &amp; Qtr)'!#REF!</f>
        <v>#REF!</v>
      </c>
      <c r="U26" s="5" t="e">
        <f>FLTO!H26/'Business Days (Month &amp; Qtr)'!#REF!</f>
        <v>#REF!</v>
      </c>
      <c r="V26" s="5" t="e">
        <f>FLTO!I26/'Business Days (Month &amp; Qtr)'!#REF!</f>
        <v>#REF!</v>
      </c>
      <c r="W26" s="5" t="e">
        <f>FLTO!J26/'Business Days (Month &amp; Qtr)'!#REF!</f>
        <v>#REF!</v>
      </c>
      <c r="X26" s="5" t="e">
        <f>FLTO!K26/'Business Days (Month &amp; Qtr)'!#REF!</f>
        <v>#REF!</v>
      </c>
      <c r="Y26" s="5" t="e">
        <f>FLTO!L26/'Business Days (Month &amp; Qtr)'!#REF!</f>
        <v>#REF!</v>
      </c>
      <c r="Z26" s="5" t="e">
        <f>FLTO!M26/'Business Days (Month &amp; Qtr)'!#REF!</f>
        <v>#REF!</v>
      </c>
      <c r="AA26" s="5" t="e">
        <f>FLTO!N26/'Business Days (Month &amp; Qtr)'!#REF!</f>
        <v>#REF!</v>
      </c>
      <c r="AB26" s="5" t="e">
        <f>FLTO!O26/'Business Days (Month &amp; Qtr)'!#REF!</f>
        <v>#REF!</v>
      </c>
      <c r="AC26" s="5" t="e">
        <f>FLTO!P26/'Business Days (Month &amp; Qtr)'!#REF!</f>
        <v>#REF!</v>
      </c>
      <c r="AD26" s="5" t="e">
        <f>FLTO!Q26/'Business Days (Month &amp; Qtr)'!#REF!</f>
        <v>#REF!</v>
      </c>
      <c r="AF26" s="44" t="e">
        <f>SUM(F26:H26)/'Business Days (Month &amp; Qtr)'!#REF!</f>
        <v>#REF!</v>
      </c>
      <c r="AG26" s="44" t="e">
        <f>SUM(I26:K26)/'Business Days (Month &amp; Qtr)'!#REF!</f>
        <v>#REF!</v>
      </c>
      <c r="AH26" s="44" t="e">
        <f>SUM(L26:N26)/'Business Days (Month &amp; Qtr)'!#REF!</f>
        <v>#REF!</v>
      </c>
      <c r="AI26" s="44" t="e">
        <f>SUM(O26:Q26)/'Business Days (Month &amp; Qtr)'!#REF!</f>
        <v>#REF!</v>
      </c>
      <c r="AK26" s="44"/>
    </row>
    <row r="27" spans="2:37" ht="6" customHeight="1" x14ac:dyDescent="0.25">
      <c r="E27" s="10"/>
      <c r="AF27" s="44"/>
      <c r="AG27" s="44"/>
      <c r="AH27" s="44"/>
      <c r="AI27" s="44"/>
      <c r="AK27" s="44"/>
    </row>
    <row r="28" spans="2:37" x14ac:dyDescent="0.25">
      <c r="E28" s="25" t="s">
        <v>7</v>
      </c>
      <c r="AF28" s="44"/>
      <c r="AG28" s="44"/>
      <c r="AH28" s="44"/>
      <c r="AI28" s="44"/>
      <c r="AK28" s="44"/>
    </row>
    <row r="29" spans="2:37" ht="15.75" customHeight="1" x14ac:dyDescent="0.25">
      <c r="B29" s="19" t="s">
        <v>4</v>
      </c>
      <c r="C29" s="19" t="s">
        <v>47</v>
      </c>
      <c r="D29" s="19" t="s">
        <v>7</v>
      </c>
      <c r="E29" s="12">
        <f>Input!$J$30</f>
        <v>2023</v>
      </c>
      <c r="F29" s="5">
        <v>4478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 t="e">
        <f>FLTO!F29/'Business Days (Month &amp; Qtr)'!#REF!</f>
        <v>#REF!</v>
      </c>
      <c r="T29" s="5" t="e">
        <f>FLTO!G29/'Business Days (Month &amp; Qtr)'!#REF!</f>
        <v>#REF!</v>
      </c>
      <c r="U29" s="5" t="e">
        <f>FLTO!H29/'Business Days (Month &amp; Qtr)'!#REF!</f>
        <v>#REF!</v>
      </c>
      <c r="V29" s="5" t="e">
        <f>FLTO!I29/'Business Days (Month &amp; Qtr)'!#REF!</f>
        <v>#REF!</v>
      </c>
      <c r="W29" s="5" t="e">
        <f>FLTO!J29/'Business Days (Month &amp; Qtr)'!#REF!</f>
        <v>#REF!</v>
      </c>
      <c r="X29" s="5" t="e">
        <f>FLTO!K29/'Business Days (Month &amp; Qtr)'!#REF!</f>
        <v>#REF!</v>
      </c>
      <c r="Y29" s="5" t="e">
        <f>FLTO!L29/'Business Days (Month &amp; Qtr)'!#REF!</f>
        <v>#REF!</v>
      </c>
      <c r="Z29" s="5" t="e">
        <f>FLTO!M29/'Business Days (Month &amp; Qtr)'!#REF!</f>
        <v>#REF!</v>
      </c>
      <c r="AA29" s="5" t="e">
        <f>FLTO!N29/'Business Days (Month &amp; Qtr)'!#REF!</f>
        <v>#REF!</v>
      </c>
      <c r="AB29" s="5" t="e">
        <f>FLTO!O29/'Business Days (Month &amp; Qtr)'!#REF!</f>
        <v>#REF!</v>
      </c>
      <c r="AC29" s="5" t="e">
        <f>FLTO!P29/'Business Days (Month &amp; Qtr)'!#REF!</f>
        <v>#REF!</v>
      </c>
      <c r="AD29" s="5" t="e">
        <f>FLTO!Q29/'Business Days (Month &amp; Qtr)'!#REF!</f>
        <v>#REF!</v>
      </c>
      <c r="AF29" s="44" t="e">
        <f>SUM(F29:H29)/'Business Days (Month &amp; Qtr)'!#REF!</f>
        <v>#REF!</v>
      </c>
      <c r="AG29" s="44" t="e">
        <f>SUM(I29:K29)/'Business Days (Month &amp; Qtr)'!#REF!</f>
        <v>#REF!</v>
      </c>
      <c r="AH29" s="44" t="e">
        <f>SUM(L29:N29)/'Business Days (Month &amp; Qtr)'!#REF!</f>
        <v>#REF!</v>
      </c>
      <c r="AI29" s="44" t="e">
        <f>SUM(O29:Q29)/'Business Days (Month &amp; Qtr)'!#REF!</f>
        <v>#REF!</v>
      </c>
      <c r="AK29" s="44"/>
    </row>
    <row r="30" spans="2:37" x14ac:dyDescent="0.25">
      <c r="B30" s="19" t="s">
        <v>4</v>
      </c>
      <c r="C30" s="19" t="s">
        <v>47</v>
      </c>
      <c r="D30" s="19" t="s">
        <v>7</v>
      </c>
      <c r="E30" s="12">
        <f>Input!$J$31</f>
        <v>2022</v>
      </c>
      <c r="F30" s="5">
        <v>5435</v>
      </c>
      <c r="G30" s="5">
        <v>5613</v>
      </c>
      <c r="H30" s="5">
        <v>7233</v>
      </c>
      <c r="I30" s="5">
        <v>6837</v>
      </c>
      <c r="J30" s="5">
        <v>7610</v>
      </c>
      <c r="K30" s="5">
        <v>7491</v>
      </c>
      <c r="L30" s="5">
        <v>6978</v>
      </c>
      <c r="M30" s="5">
        <v>6996</v>
      </c>
      <c r="N30" s="5">
        <v>6650</v>
      </c>
      <c r="O30" s="5">
        <v>6074</v>
      </c>
      <c r="P30" s="5">
        <v>5341</v>
      </c>
      <c r="Q30" s="5">
        <v>6774</v>
      </c>
      <c r="S30" s="5" t="e">
        <f>FLTO!F30/'Business Days (Month &amp; Qtr)'!#REF!</f>
        <v>#REF!</v>
      </c>
      <c r="T30" s="5" t="e">
        <f>FLTO!G30/'Business Days (Month &amp; Qtr)'!#REF!</f>
        <v>#REF!</v>
      </c>
      <c r="U30" s="5" t="e">
        <f>FLTO!H30/'Business Days (Month &amp; Qtr)'!#REF!</f>
        <v>#REF!</v>
      </c>
      <c r="V30" s="5" t="e">
        <f>FLTO!I30/'Business Days (Month &amp; Qtr)'!#REF!</f>
        <v>#REF!</v>
      </c>
      <c r="W30" s="5" t="e">
        <f>FLTO!J30/'Business Days (Month &amp; Qtr)'!#REF!</f>
        <v>#REF!</v>
      </c>
      <c r="X30" s="5" t="e">
        <f>FLTO!K30/'Business Days (Month &amp; Qtr)'!#REF!</f>
        <v>#REF!</v>
      </c>
      <c r="Y30" s="5" t="e">
        <f>FLTO!L30/'Business Days (Month &amp; Qtr)'!#REF!</f>
        <v>#REF!</v>
      </c>
      <c r="Z30" s="5" t="e">
        <f>FLTO!M30/'Business Days (Month &amp; Qtr)'!#REF!</f>
        <v>#REF!</v>
      </c>
      <c r="AA30" s="5" t="e">
        <f>FLTO!N30/'Business Days (Month &amp; Qtr)'!#REF!</f>
        <v>#REF!</v>
      </c>
      <c r="AB30" s="5" t="e">
        <f>FLTO!O30/'Business Days (Month &amp; Qtr)'!#REF!</f>
        <v>#REF!</v>
      </c>
      <c r="AC30" s="5" t="e">
        <f>FLTO!P30/'Business Days (Month &amp; Qtr)'!#REF!</f>
        <v>#REF!</v>
      </c>
      <c r="AD30" s="5" t="e">
        <f>FLTO!Q30/'Business Days (Month &amp; Qtr)'!#REF!</f>
        <v>#REF!</v>
      </c>
      <c r="AF30" s="44" t="e">
        <f>SUM(F30:H30)/'Business Days (Month &amp; Qtr)'!#REF!</f>
        <v>#REF!</v>
      </c>
      <c r="AG30" s="44" t="e">
        <f>SUM(I30:K30)/'Business Days (Month &amp; Qtr)'!#REF!</f>
        <v>#REF!</v>
      </c>
      <c r="AH30" s="44" t="e">
        <f>SUM(L30:N30)/'Business Days (Month &amp; Qtr)'!#REF!</f>
        <v>#REF!</v>
      </c>
      <c r="AI30" s="44" t="e">
        <f>SUM(O30:Q30)/'Business Days (Month &amp; Qtr)'!#REF!</f>
        <v>#REF!</v>
      </c>
      <c r="AK30" s="44"/>
    </row>
    <row r="31" spans="2:37" x14ac:dyDescent="0.25">
      <c r="B31" s="19" t="s">
        <v>4</v>
      </c>
      <c r="C31" s="19" t="s">
        <v>47</v>
      </c>
      <c r="D31" s="19" t="s">
        <v>7</v>
      </c>
      <c r="E31" s="12">
        <f>Input!$J$32</f>
        <v>2021</v>
      </c>
      <c r="F31" s="5">
        <v>4918</v>
      </c>
      <c r="G31" s="5">
        <v>4957</v>
      </c>
      <c r="H31" s="5">
        <v>6718</v>
      </c>
      <c r="I31" s="5">
        <v>6715</v>
      </c>
      <c r="J31" s="5">
        <v>6133</v>
      </c>
      <c r="K31" s="5">
        <v>7311</v>
      </c>
      <c r="L31" s="5">
        <v>6617</v>
      </c>
      <c r="M31" s="5">
        <v>6681</v>
      </c>
      <c r="N31" s="5">
        <v>6896</v>
      </c>
      <c r="O31" s="5">
        <v>6989</v>
      </c>
      <c r="P31" s="5">
        <v>5827</v>
      </c>
      <c r="Q31" s="5">
        <v>10659</v>
      </c>
      <c r="S31" s="5" t="e">
        <f>FLTO!F31/'Business Days (Month &amp; Qtr)'!#REF!</f>
        <v>#REF!</v>
      </c>
      <c r="T31" s="5" t="e">
        <f>FLTO!G31/'Business Days (Month &amp; Qtr)'!#REF!</f>
        <v>#REF!</v>
      </c>
      <c r="U31" s="5" t="e">
        <f>FLTO!H31/'Business Days (Month &amp; Qtr)'!#REF!</f>
        <v>#REF!</v>
      </c>
      <c r="V31" s="5" t="e">
        <f>FLTO!I31/'Business Days (Month &amp; Qtr)'!#REF!</f>
        <v>#REF!</v>
      </c>
      <c r="W31" s="5" t="e">
        <f>FLTO!J31/'Business Days (Month &amp; Qtr)'!#REF!</f>
        <v>#REF!</v>
      </c>
      <c r="X31" s="5" t="e">
        <f>FLTO!K31/'Business Days (Month &amp; Qtr)'!#REF!</f>
        <v>#REF!</v>
      </c>
      <c r="Y31" s="5" t="e">
        <f>FLTO!L31/'Business Days (Month &amp; Qtr)'!#REF!</f>
        <v>#REF!</v>
      </c>
      <c r="Z31" s="5" t="e">
        <f>FLTO!M31/'Business Days (Month &amp; Qtr)'!#REF!</f>
        <v>#REF!</v>
      </c>
      <c r="AA31" s="5" t="e">
        <f>FLTO!N31/'Business Days (Month &amp; Qtr)'!#REF!</f>
        <v>#REF!</v>
      </c>
      <c r="AB31" s="5" t="e">
        <f>FLTO!O31/'Business Days (Month &amp; Qtr)'!#REF!</f>
        <v>#REF!</v>
      </c>
      <c r="AC31" s="5" t="e">
        <f>FLTO!P31/'Business Days (Month &amp; Qtr)'!#REF!</f>
        <v>#REF!</v>
      </c>
      <c r="AD31" s="5" t="e">
        <f>FLTO!Q31/'Business Days (Month &amp; Qtr)'!#REF!</f>
        <v>#REF!</v>
      </c>
      <c r="AF31" s="44" t="e">
        <f>SUM(F31:H31)/'Business Days (Month &amp; Qtr)'!#REF!</f>
        <v>#REF!</v>
      </c>
      <c r="AG31" s="44" t="e">
        <f>SUM(I31:K31)/'Business Days (Month &amp; Qtr)'!#REF!</f>
        <v>#REF!</v>
      </c>
      <c r="AH31" s="44" t="e">
        <f>SUM(L31:N31)/'Business Days (Month &amp; Qtr)'!#REF!</f>
        <v>#REF!</v>
      </c>
      <c r="AI31" s="44" t="e">
        <f>SUM(O31:Q31)/'Business Days (Month &amp; Qtr)'!#REF!</f>
        <v>#REF!</v>
      </c>
      <c r="AK31" s="44"/>
    </row>
    <row r="32" spans="2:37" x14ac:dyDescent="0.25">
      <c r="B32" s="19" t="s">
        <v>4</v>
      </c>
      <c r="C32" s="19" t="s">
        <v>47</v>
      </c>
      <c r="D32" s="19" t="s">
        <v>7</v>
      </c>
      <c r="E32" s="12">
        <f>Input!$J$33</f>
        <v>2020</v>
      </c>
      <c r="F32" s="5">
        <v>5528</v>
      </c>
      <c r="G32" s="5">
        <v>5281</v>
      </c>
      <c r="H32" s="5">
        <v>5634</v>
      </c>
      <c r="I32" s="5">
        <v>5260</v>
      </c>
      <c r="J32" s="5">
        <v>4276</v>
      </c>
      <c r="K32" s="5">
        <v>5319</v>
      </c>
      <c r="L32" s="5">
        <v>5313</v>
      </c>
      <c r="M32" s="5">
        <v>5052</v>
      </c>
      <c r="N32" s="5">
        <v>5490</v>
      </c>
      <c r="O32" s="5">
        <v>5662</v>
      </c>
      <c r="P32" s="5">
        <v>5154</v>
      </c>
      <c r="Q32" s="5">
        <v>8551</v>
      </c>
      <c r="S32" s="5" t="e">
        <f>FLTO!F32/'Business Days (Month &amp; Qtr)'!#REF!</f>
        <v>#REF!</v>
      </c>
      <c r="T32" s="5" t="e">
        <f>FLTO!G32/'Business Days (Month &amp; Qtr)'!#REF!</f>
        <v>#REF!</v>
      </c>
      <c r="U32" s="5" t="e">
        <f>FLTO!H32/'Business Days (Month &amp; Qtr)'!#REF!</f>
        <v>#REF!</v>
      </c>
      <c r="V32" s="5" t="e">
        <f>FLTO!I32/'Business Days (Month &amp; Qtr)'!#REF!</f>
        <v>#REF!</v>
      </c>
      <c r="W32" s="5" t="e">
        <f>FLTO!J32/'Business Days (Month &amp; Qtr)'!#REF!</f>
        <v>#REF!</v>
      </c>
      <c r="X32" s="5" t="e">
        <f>FLTO!K32/'Business Days (Month &amp; Qtr)'!#REF!</f>
        <v>#REF!</v>
      </c>
      <c r="Y32" s="5" t="e">
        <f>FLTO!L32/'Business Days (Month &amp; Qtr)'!#REF!</f>
        <v>#REF!</v>
      </c>
      <c r="Z32" s="5" t="e">
        <f>FLTO!M32/'Business Days (Month &amp; Qtr)'!#REF!</f>
        <v>#REF!</v>
      </c>
      <c r="AA32" s="5" t="e">
        <f>FLTO!N32/'Business Days (Month &amp; Qtr)'!#REF!</f>
        <v>#REF!</v>
      </c>
      <c r="AB32" s="5" t="e">
        <f>FLTO!O32/'Business Days (Month &amp; Qtr)'!#REF!</f>
        <v>#REF!</v>
      </c>
      <c r="AC32" s="5" t="e">
        <f>FLTO!P32/'Business Days (Month &amp; Qtr)'!#REF!</f>
        <v>#REF!</v>
      </c>
      <c r="AD32" s="5" t="e">
        <f>FLTO!Q32/'Business Days (Month &amp; Qtr)'!#REF!</f>
        <v>#REF!</v>
      </c>
      <c r="AF32" s="44" t="e">
        <f>SUM(F32:H32)/'Business Days (Month &amp; Qtr)'!#REF!</f>
        <v>#REF!</v>
      </c>
      <c r="AG32" s="44" t="e">
        <f>SUM(I32:K32)/'Business Days (Month &amp; Qtr)'!#REF!</f>
        <v>#REF!</v>
      </c>
      <c r="AH32" s="44" t="e">
        <f>SUM(L32:N32)/'Business Days (Month &amp; Qtr)'!#REF!</f>
        <v>#REF!</v>
      </c>
      <c r="AI32" s="44" t="e">
        <f>SUM(O32:Q32)/'Business Days (Month &amp; Qtr)'!#REF!</f>
        <v>#REF!</v>
      </c>
      <c r="AK32" s="44"/>
    </row>
    <row r="33" spans="2:37" x14ac:dyDescent="0.25">
      <c r="B33" s="19" t="s">
        <v>4</v>
      </c>
      <c r="C33" s="19" t="s">
        <v>47</v>
      </c>
      <c r="D33" s="19" t="s">
        <v>7</v>
      </c>
      <c r="E33" s="12">
        <f>Input!$J$34</f>
        <v>2019</v>
      </c>
      <c r="F33" s="5">
        <v>5645</v>
      </c>
      <c r="G33" s="5">
        <v>4935</v>
      </c>
      <c r="H33" s="5">
        <v>5956</v>
      </c>
      <c r="I33" s="5">
        <v>6424</v>
      </c>
      <c r="J33" s="5">
        <v>6418</v>
      </c>
      <c r="K33" s="5">
        <v>6435</v>
      </c>
      <c r="L33" s="5">
        <v>6161</v>
      </c>
      <c r="M33" s="5">
        <v>6266</v>
      </c>
      <c r="N33" s="5">
        <v>6073</v>
      </c>
      <c r="O33" s="5">
        <v>6495</v>
      </c>
      <c r="P33" s="5">
        <v>5814</v>
      </c>
      <c r="Q33" s="5">
        <v>8600</v>
      </c>
      <c r="S33" s="5" t="e">
        <f>FLTO!F33/'Business Days (Month &amp; Qtr)'!#REF!</f>
        <v>#REF!</v>
      </c>
      <c r="T33" s="5" t="e">
        <f>FLTO!G33/'Business Days (Month &amp; Qtr)'!#REF!</f>
        <v>#REF!</v>
      </c>
      <c r="U33" s="5" t="e">
        <f>FLTO!H33/'Business Days (Month &amp; Qtr)'!#REF!</f>
        <v>#REF!</v>
      </c>
      <c r="V33" s="5" t="e">
        <f>FLTO!I33/'Business Days (Month &amp; Qtr)'!#REF!</f>
        <v>#REF!</v>
      </c>
      <c r="W33" s="5" t="e">
        <f>FLTO!J33/'Business Days (Month &amp; Qtr)'!#REF!</f>
        <v>#REF!</v>
      </c>
      <c r="X33" s="5" t="e">
        <f>FLTO!K33/'Business Days (Month &amp; Qtr)'!#REF!</f>
        <v>#REF!</v>
      </c>
      <c r="Y33" s="5" t="e">
        <f>FLTO!L33/'Business Days (Month &amp; Qtr)'!#REF!</f>
        <v>#REF!</v>
      </c>
      <c r="Z33" s="5" t="e">
        <f>FLTO!M33/'Business Days (Month &amp; Qtr)'!#REF!</f>
        <v>#REF!</v>
      </c>
      <c r="AA33" s="5" t="e">
        <f>FLTO!N33/'Business Days (Month &amp; Qtr)'!#REF!</f>
        <v>#REF!</v>
      </c>
      <c r="AB33" s="5" t="e">
        <f>FLTO!O33/'Business Days (Month &amp; Qtr)'!#REF!</f>
        <v>#REF!</v>
      </c>
      <c r="AC33" s="5" t="e">
        <f>FLTO!P33/'Business Days (Month &amp; Qtr)'!#REF!</f>
        <v>#REF!</v>
      </c>
      <c r="AD33" s="5" t="e">
        <f>FLTO!Q33/'Business Days (Month &amp; Qtr)'!#REF!</f>
        <v>#REF!</v>
      </c>
      <c r="AF33" s="44" t="e">
        <f>SUM(F33:H33)/'Business Days (Month &amp; Qtr)'!#REF!</f>
        <v>#REF!</v>
      </c>
      <c r="AG33" s="44" t="e">
        <f>SUM(I33:K33)/'Business Days (Month &amp; Qtr)'!#REF!</f>
        <v>#REF!</v>
      </c>
      <c r="AH33" s="44" t="e">
        <f>SUM(L33:N33)/'Business Days (Month &amp; Qtr)'!#REF!</f>
        <v>#REF!</v>
      </c>
      <c r="AI33" s="44" t="e">
        <f>SUM(O33:Q33)/'Business Days (Month &amp; Qtr)'!#REF!</f>
        <v>#REF!</v>
      </c>
      <c r="AK33" s="44"/>
    </row>
    <row r="34" spans="2:37" x14ac:dyDescent="0.25">
      <c r="B34" s="19" t="s">
        <v>4</v>
      </c>
      <c r="C34" s="19" t="s">
        <v>47</v>
      </c>
      <c r="D34" s="19" t="s">
        <v>7</v>
      </c>
      <c r="E34" s="12">
        <f>Input!$J$35</f>
        <v>2018</v>
      </c>
      <c r="F34" s="5">
        <v>6064</v>
      </c>
      <c r="G34" s="5">
        <v>5671</v>
      </c>
      <c r="H34" s="5">
        <v>7240</v>
      </c>
      <c r="I34" s="5">
        <v>6239</v>
      </c>
      <c r="J34" s="5">
        <v>6830</v>
      </c>
      <c r="K34" s="5">
        <v>6850</v>
      </c>
      <c r="L34" s="5">
        <v>6219</v>
      </c>
      <c r="M34" s="5">
        <v>6764</v>
      </c>
      <c r="N34" s="5">
        <v>5577</v>
      </c>
      <c r="O34" s="5">
        <v>6713</v>
      </c>
      <c r="P34" s="5">
        <v>6104</v>
      </c>
      <c r="Q34" s="5">
        <v>8000</v>
      </c>
      <c r="S34" s="5" t="e">
        <f>FLTO!F34/'Business Days (Month &amp; Qtr)'!#REF!</f>
        <v>#REF!</v>
      </c>
      <c r="T34" s="5" t="e">
        <f>FLTO!G34/'Business Days (Month &amp; Qtr)'!#REF!</f>
        <v>#REF!</v>
      </c>
      <c r="U34" s="5" t="e">
        <f>FLTO!H34/'Business Days (Month &amp; Qtr)'!#REF!</f>
        <v>#REF!</v>
      </c>
      <c r="V34" s="5" t="e">
        <f>FLTO!I34/'Business Days (Month &amp; Qtr)'!#REF!</f>
        <v>#REF!</v>
      </c>
      <c r="W34" s="5" t="e">
        <f>FLTO!J34/'Business Days (Month &amp; Qtr)'!#REF!</f>
        <v>#REF!</v>
      </c>
      <c r="X34" s="5" t="e">
        <f>FLTO!K34/'Business Days (Month &amp; Qtr)'!#REF!</f>
        <v>#REF!</v>
      </c>
      <c r="Y34" s="5" t="e">
        <f>FLTO!L34/'Business Days (Month &amp; Qtr)'!#REF!</f>
        <v>#REF!</v>
      </c>
      <c r="Z34" s="5" t="e">
        <f>FLTO!M34/'Business Days (Month &amp; Qtr)'!#REF!</f>
        <v>#REF!</v>
      </c>
      <c r="AA34" s="5" t="e">
        <f>FLTO!N34/'Business Days (Month &amp; Qtr)'!#REF!</f>
        <v>#REF!</v>
      </c>
      <c r="AB34" s="5" t="e">
        <f>FLTO!O34/'Business Days (Month &amp; Qtr)'!#REF!</f>
        <v>#REF!</v>
      </c>
      <c r="AC34" s="5" t="e">
        <f>FLTO!P34/'Business Days (Month &amp; Qtr)'!#REF!</f>
        <v>#REF!</v>
      </c>
      <c r="AD34" s="5" t="e">
        <f>FLTO!Q34/'Business Days (Month &amp; Qtr)'!#REF!</f>
        <v>#REF!</v>
      </c>
      <c r="AF34" s="44" t="e">
        <f>SUM(F34:H34)/'Business Days (Month &amp; Qtr)'!#REF!</f>
        <v>#REF!</v>
      </c>
      <c r="AG34" s="44" t="e">
        <f>SUM(I34:K34)/'Business Days (Month &amp; Qtr)'!#REF!</f>
        <v>#REF!</v>
      </c>
      <c r="AH34" s="44" t="e">
        <f>SUM(L34:N34)/'Business Days (Month &amp; Qtr)'!#REF!</f>
        <v>#REF!</v>
      </c>
      <c r="AI34" s="44" t="e">
        <f>SUM(O34:Q34)/'Business Days (Month &amp; Qtr)'!#REF!</f>
        <v>#REF!</v>
      </c>
      <c r="AK34" s="44"/>
    </row>
    <row r="35" spans="2:37" ht="6" customHeight="1" x14ac:dyDescent="0.25">
      <c r="E35" s="10"/>
      <c r="AF35" s="44"/>
      <c r="AG35" s="44"/>
      <c r="AH35" s="44"/>
      <c r="AI35" s="44"/>
      <c r="AK35" s="44"/>
    </row>
    <row r="36" spans="2:37" x14ac:dyDescent="0.25">
      <c r="E36" s="25" t="s">
        <v>27</v>
      </c>
      <c r="AF36" s="44"/>
      <c r="AG36" s="44"/>
      <c r="AH36" s="44"/>
      <c r="AI36" s="44"/>
      <c r="AK36" s="44"/>
    </row>
    <row r="37" spans="2:37" ht="15.75" customHeight="1" x14ac:dyDescent="0.25">
      <c r="B37" s="19" t="s">
        <v>4</v>
      </c>
      <c r="C37" s="19" t="s">
        <v>47</v>
      </c>
      <c r="D37" s="19" t="s">
        <v>28</v>
      </c>
      <c r="E37" s="12">
        <f>Input!$J$30</f>
        <v>2023</v>
      </c>
      <c r="F37" s="5">
        <v>4771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 t="e">
        <f>FLTO!F37/'Business Days (Month &amp; Qtr)'!#REF!</f>
        <v>#REF!</v>
      </c>
      <c r="T37" s="5" t="e">
        <f>FLTO!G37/'Business Days (Month &amp; Qtr)'!#REF!</f>
        <v>#REF!</v>
      </c>
      <c r="U37" s="5" t="e">
        <f>FLTO!H37/'Business Days (Month &amp; Qtr)'!#REF!</f>
        <v>#REF!</v>
      </c>
      <c r="V37" s="5" t="e">
        <f>FLTO!I37/'Business Days (Month &amp; Qtr)'!#REF!</f>
        <v>#REF!</v>
      </c>
      <c r="W37" s="5" t="e">
        <f>FLTO!J37/'Business Days (Month &amp; Qtr)'!#REF!</f>
        <v>#REF!</v>
      </c>
      <c r="X37" s="5" t="e">
        <f>FLTO!K37/'Business Days (Month &amp; Qtr)'!#REF!</f>
        <v>#REF!</v>
      </c>
      <c r="Y37" s="5" t="e">
        <f>FLTO!L37/'Business Days (Month &amp; Qtr)'!#REF!</f>
        <v>#REF!</v>
      </c>
      <c r="Z37" s="5" t="e">
        <f>FLTO!M37/'Business Days (Month &amp; Qtr)'!#REF!</f>
        <v>#REF!</v>
      </c>
      <c r="AA37" s="5" t="e">
        <f>FLTO!N37/'Business Days (Month &amp; Qtr)'!#REF!</f>
        <v>#REF!</v>
      </c>
      <c r="AB37" s="5" t="e">
        <f>FLTO!O37/'Business Days (Month &amp; Qtr)'!#REF!</f>
        <v>#REF!</v>
      </c>
      <c r="AC37" s="5" t="e">
        <f>FLTO!P37/'Business Days (Month &amp; Qtr)'!#REF!</f>
        <v>#REF!</v>
      </c>
      <c r="AD37" s="5" t="e">
        <f>FLTO!Q37/'Business Days (Month &amp; Qtr)'!#REF!</f>
        <v>#REF!</v>
      </c>
      <c r="AF37" s="44" t="e">
        <f>SUM(F37:H37)/'Business Days (Month &amp; Qtr)'!#REF!</f>
        <v>#REF!</v>
      </c>
      <c r="AG37" s="44" t="e">
        <f>SUM(I37:K37)/'Business Days (Month &amp; Qtr)'!#REF!</f>
        <v>#REF!</v>
      </c>
      <c r="AH37" s="44" t="e">
        <f>SUM(L37:N37)/'Business Days (Month &amp; Qtr)'!#REF!</f>
        <v>#REF!</v>
      </c>
      <c r="AI37" s="44" t="e">
        <f>SUM(O37:Q37)/'Business Days (Month &amp; Qtr)'!#REF!</f>
        <v>#REF!</v>
      </c>
      <c r="AK37" s="44"/>
    </row>
    <row r="38" spans="2:37" x14ac:dyDescent="0.25">
      <c r="B38" s="19" t="s">
        <v>4</v>
      </c>
      <c r="C38" s="19" t="s">
        <v>47</v>
      </c>
      <c r="D38" s="19" t="s">
        <v>28</v>
      </c>
      <c r="E38" s="12">
        <f>Input!$J$31</f>
        <v>2022</v>
      </c>
      <c r="F38" s="5">
        <v>12446</v>
      </c>
      <c r="G38" s="5">
        <v>12742</v>
      </c>
      <c r="H38" s="5">
        <v>17234</v>
      </c>
      <c r="I38" s="5">
        <v>16820</v>
      </c>
      <c r="J38" s="5">
        <v>10454</v>
      </c>
      <c r="K38" s="5">
        <v>7639</v>
      </c>
      <c r="L38" s="5">
        <v>7736</v>
      </c>
      <c r="M38" s="5">
        <v>8279</v>
      </c>
      <c r="N38" s="5">
        <v>6474</v>
      </c>
      <c r="O38" s="5">
        <v>6791</v>
      </c>
      <c r="P38" s="5">
        <v>6094</v>
      </c>
      <c r="Q38" s="5">
        <v>6318</v>
      </c>
      <c r="S38" s="5" t="e">
        <f>FLTO!F38/'Business Days (Month &amp; Qtr)'!#REF!</f>
        <v>#REF!</v>
      </c>
      <c r="T38" s="5" t="e">
        <f>FLTO!G38/'Business Days (Month &amp; Qtr)'!#REF!</f>
        <v>#REF!</v>
      </c>
      <c r="U38" s="5" t="e">
        <f>FLTO!H38/'Business Days (Month &amp; Qtr)'!#REF!</f>
        <v>#REF!</v>
      </c>
      <c r="V38" s="5" t="e">
        <f>FLTO!I38/'Business Days (Month &amp; Qtr)'!#REF!</f>
        <v>#REF!</v>
      </c>
      <c r="W38" s="5" t="e">
        <f>FLTO!J38/'Business Days (Month &amp; Qtr)'!#REF!</f>
        <v>#REF!</v>
      </c>
      <c r="X38" s="5" t="e">
        <f>FLTO!K38/'Business Days (Month &amp; Qtr)'!#REF!</f>
        <v>#REF!</v>
      </c>
      <c r="Y38" s="5" t="e">
        <f>FLTO!L38/'Business Days (Month &amp; Qtr)'!#REF!</f>
        <v>#REF!</v>
      </c>
      <c r="Z38" s="5" t="e">
        <f>FLTO!M38/'Business Days (Month &amp; Qtr)'!#REF!</f>
        <v>#REF!</v>
      </c>
      <c r="AA38" s="5" t="e">
        <f>FLTO!N38/'Business Days (Month &amp; Qtr)'!#REF!</f>
        <v>#REF!</v>
      </c>
      <c r="AB38" s="5" t="e">
        <f>FLTO!O38/'Business Days (Month &amp; Qtr)'!#REF!</f>
        <v>#REF!</v>
      </c>
      <c r="AC38" s="5" t="e">
        <f>FLTO!P38/'Business Days (Month &amp; Qtr)'!#REF!</f>
        <v>#REF!</v>
      </c>
      <c r="AD38" s="5" t="e">
        <f>FLTO!Q38/'Business Days (Month &amp; Qtr)'!#REF!</f>
        <v>#REF!</v>
      </c>
      <c r="AF38" s="44" t="e">
        <f>SUM(F38:H38)/'Business Days (Month &amp; Qtr)'!#REF!</f>
        <v>#REF!</v>
      </c>
      <c r="AG38" s="44" t="e">
        <f>SUM(I38:K38)/'Business Days (Month &amp; Qtr)'!#REF!</f>
        <v>#REF!</v>
      </c>
      <c r="AH38" s="44" t="e">
        <f>SUM(L38:N38)/'Business Days (Month &amp; Qtr)'!#REF!</f>
        <v>#REF!</v>
      </c>
      <c r="AI38" s="44" t="e">
        <f>SUM(O38:Q38)/'Business Days (Month &amp; Qtr)'!#REF!</f>
        <v>#REF!</v>
      </c>
      <c r="AK38" s="44"/>
    </row>
    <row r="39" spans="2:37" x14ac:dyDescent="0.25">
      <c r="B39" s="19" t="s">
        <v>4</v>
      </c>
      <c r="C39" s="19" t="s">
        <v>47</v>
      </c>
      <c r="D39" s="19" t="s">
        <v>28</v>
      </c>
      <c r="E39" s="12">
        <f>Input!$J$32</f>
        <v>2021</v>
      </c>
      <c r="F39" s="5">
        <v>5246</v>
      </c>
      <c r="G39" s="5">
        <v>10654</v>
      </c>
      <c r="H39" s="5">
        <v>11056</v>
      </c>
      <c r="I39" s="5">
        <v>9050</v>
      </c>
      <c r="J39" s="5">
        <v>7718</v>
      </c>
      <c r="K39" s="5">
        <v>10129</v>
      </c>
      <c r="L39" s="5">
        <v>9535</v>
      </c>
      <c r="M39" s="5">
        <v>9302</v>
      </c>
      <c r="N39" s="5">
        <v>7782</v>
      </c>
      <c r="O39" s="5">
        <v>9806</v>
      </c>
      <c r="P39" s="5">
        <v>8738</v>
      </c>
      <c r="Q39" s="5">
        <v>12140</v>
      </c>
      <c r="S39" s="5" t="e">
        <f>FLTO!F39/'Business Days (Month &amp; Qtr)'!#REF!</f>
        <v>#REF!</v>
      </c>
      <c r="T39" s="5" t="e">
        <f>FLTO!G39/'Business Days (Month &amp; Qtr)'!#REF!</f>
        <v>#REF!</v>
      </c>
      <c r="U39" s="5" t="e">
        <f>FLTO!H39/'Business Days (Month &amp; Qtr)'!#REF!</f>
        <v>#REF!</v>
      </c>
      <c r="V39" s="5" t="e">
        <f>FLTO!I39/'Business Days (Month &amp; Qtr)'!#REF!</f>
        <v>#REF!</v>
      </c>
      <c r="W39" s="5" t="e">
        <f>FLTO!J39/'Business Days (Month &amp; Qtr)'!#REF!</f>
        <v>#REF!</v>
      </c>
      <c r="X39" s="5" t="e">
        <f>FLTO!K39/'Business Days (Month &amp; Qtr)'!#REF!</f>
        <v>#REF!</v>
      </c>
      <c r="Y39" s="5" t="e">
        <f>FLTO!L39/'Business Days (Month &amp; Qtr)'!#REF!</f>
        <v>#REF!</v>
      </c>
      <c r="Z39" s="5" t="e">
        <f>FLTO!M39/'Business Days (Month &amp; Qtr)'!#REF!</f>
        <v>#REF!</v>
      </c>
      <c r="AA39" s="5" t="e">
        <f>FLTO!N39/'Business Days (Month &amp; Qtr)'!#REF!</f>
        <v>#REF!</v>
      </c>
      <c r="AB39" s="5" t="e">
        <f>FLTO!O39/'Business Days (Month &amp; Qtr)'!#REF!</f>
        <v>#REF!</v>
      </c>
      <c r="AC39" s="5" t="e">
        <f>FLTO!P39/'Business Days (Month &amp; Qtr)'!#REF!</f>
        <v>#REF!</v>
      </c>
      <c r="AD39" s="5" t="e">
        <f>FLTO!Q39/'Business Days (Month &amp; Qtr)'!#REF!</f>
        <v>#REF!</v>
      </c>
      <c r="AF39" s="44" t="e">
        <f>SUM(F39:H39)/'Business Days (Month &amp; Qtr)'!#REF!</f>
        <v>#REF!</v>
      </c>
      <c r="AG39" s="44" t="e">
        <f>SUM(I39:K39)/'Business Days (Month &amp; Qtr)'!#REF!</f>
        <v>#REF!</v>
      </c>
      <c r="AH39" s="44" t="e">
        <f>SUM(L39:N39)/'Business Days (Month &amp; Qtr)'!#REF!</f>
        <v>#REF!</v>
      </c>
      <c r="AI39" s="44" t="e">
        <f>SUM(O39:Q39)/'Business Days (Month &amp; Qtr)'!#REF!</f>
        <v>#REF!</v>
      </c>
      <c r="AK39" s="44"/>
    </row>
    <row r="40" spans="2:37" x14ac:dyDescent="0.25">
      <c r="B40" s="19" t="s">
        <v>4</v>
      </c>
      <c r="C40" s="19" t="s">
        <v>47</v>
      </c>
      <c r="D40" s="19" t="s">
        <v>28</v>
      </c>
      <c r="E40" s="12">
        <f>Input!$J$33</f>
        <v>2020</v>
      </c>
      <c r="F40" s="5">
        <v>8027</v>
      </c>
      <c r="G40" s="5">
        <v>4129</v>
      </c>
      <c r="H40" s="5">
        <v>4958</v>
      </c>
      <c r="I40" s="5">
        <v>4549</v>
      </c>
      <c r="J40" s="5">
        <v>4735</v>
      </c>
      <c r="K40" s="5">
        <v>4323</v>
      </c>
      <c r="L40" s="5">
        <v>3897</v>
      </c>
      <c r="M40" s="5">
        <v>3728</v>
      </c>
      <c r="N40" s="5">
        <v>3046</v>
      </c>
      <c r="O40" s="5">
        <v>2948</v>
      </c>
      <c r="P40" s="5">
        <v>3582</v>
      </c>
      <c r="Q40" s="5">
        <v>6506</v>
      </c>
      <c r="S40" s="5" t="e">
        <f>FLTO!F40/'Business Days (Month &amp; Qtr)'!#REF!</f>
        <v>#REF!</v>
      </c>
      <c r="T40" s="5" t="e">
        <f>FLTO!G40/'Business Days (Month &amp; Qtr)'!#REF!</f>
        <v>#REF!</v>
      </c>
      <c r="U40" s="5" t="e">
        <f>FLTO!H40/'Business Days (Month &amp; Qtr)'!#REF!</f>
        <v>#REF!</v>
      </c>
      <c r="V40" s="5" t="e">
        <f>FLTO!I40/'Business Days (Month &amp; Qtr)'!#REF!</f>
        <v>#REF!</v>
      </c>
      <c r="W40" s="5" t="e">
        <f>FLTO!J40/'Business Days (Month &amp; Qtr)'!#REF!</f>
        <v>#REF!</v>
      </c>
      <c r="X40" s="5" t="e">
        <f>FLTO!K40/'Business Days (Month &amp; Qtr)'!#REF!</f>
        <v>#REF!</v>
      </c>
      <c r="Y40" s="5" t="e">
        <f>FLTO!L40/'Business Days (Month &amp; Qtr)'!#REF!</f>
        <v>#REF!</v>
      </c>
      <c r="Z40" s="5" t="e">
        <f>FLTO!M40/'Business Days (Month &amp; Qtr)'!#REF!</f>
        <v>#REF!</v>
      </c>
      <c r="AA40" s="5" t="e">
        <f>FLTO!N40/'Business Days (Month &amp; Qtr)'!#REF!</f>
        <v>#REF!</v>
      </c>
      <c r="AB40" s="5" t="e">
        <f>FLTO!O40/'Business Days (Month &amp; Qtr)'!#REF!</f>
        <v>#REF!</v>
      </c>
      <c r="AC40" s="5" t="e">
        <f>FLTO!P40/'Business Days (Month &amp; Qtr)'!#REF!</f>
        <v>#REF!</v>
      </c>
      <c r="AD40" s="5" t="e">
        <f>FLTO!Q40/'Business Days (Month &amp; Qtr)'!#REF!</f>
        <v>#REF!</v>
      </c>
      <c r="AF40" s="44" t="e">
        <f>SUM(F40:H40)/'Business Days (Month &amp; Qtr)'!#REF!</f>
        <v>#REF!</v>
      </c>
      <c r="AG40" s="44" t="e">
        <f>SUM(I40:K40)/'Business Days (Month &amp; Qtr)'!#REF!</f>
        <v>#REF!</v>
      </c>
      <c r="AH40" s="44" t="e">
        <f>SUM(L40:N40)/'Business Days (Month &amp; Qtr)'!#REF!</f>
        <v>#REF!</v>
      </c>
      <c r="AI40" s="44" t="e">
        <f>SUM(O40:Q40)/'Business Days (Month &amp; Qtr)'!#REF!</f>
        <v>#REF!</v>
      </c>
      <c r="AK40" s="44"/>
    </row>
    <row r="41" spans="2:37" x14ac:dyDescent="0.25">
      <c r="B41" s="19" t="s">
        <v>4</v>
      </c>
      <c r="C41" s="19" t="s">
        <v>47</v>
      </c>
      <c r="D41" s="19" t="s">
        <v>28</v>
      </c>
      <c r="E41" s="12">
        <f>Input!$J$34</f>
        <v>2019</v>
      </c>
      <c r="F41" s="5">
        <v>5705</v>
      </c>
      <c r="G41" s="5">
        <v>6385</v>
      </c>
      <c r="H41" s="5">
        <v>11835</v>
      </c>
      <c r="I41" s="5">
        <v>7252</v>
      </c>
      <c r="J41" s="5">
        <v>5926</v>
      </c>
      <c r="K41" s="5">
        <v>5434</v>
      </c>
      <c r="L41" s="5">
        <v>6063</v>
      </c>
      <c r="M41" s="5">
        <v>6608</v>
      </c>
      <c r="N41" s="5">
        <v>7686</v>
      </c>
      <c r="O41" s="5">
        <v>10396</v>
      </c>
      <c r="P41" s="5">
        <v>4511</v>
      </c>
      <c r="Q41" s="5">
        <v>8175</v>
      </c>
      <c r="S41" s="5" t="e">
        <f>FLTO!F41/'Business Days (Month &amp; Qtr)'!#REF!</f>
        <v>#REF!</v>
      </c>
      <c r="T41" s="5" t="e">
        <f>FLTO!G41/'Business Days (Month &amp; Qtr)'!#REF!</f>
        <v>#REF!</v>
      </c>
      <c r="U41" s="5" t="e">
        <f>FLTO!H41/'Business Days (Month &amp; Qtr)'!#REF!</f>
        <v>#REF!</v>
      </c>
      <c r="V41" s="5" t="e">
        <f>FLTO!I41/'Business Days (Month &amp; Qtr)'!#REF!</f>
        <v>#REF!</v>
      </c>
      <c r="W41" s="5" t="e">
        <f>FLTO!J41/'Business Days (Month &amp; Qtr)'!#REF!</f>
        <v>#REF!</v>
      </c>
      <c r="X41" s="5" t="e">
        <f>FLTO!K41/'Business Days (Month &amp; Qtr)'!#REF!</f>
        <v>#REF!</v>
      </c>
      <c r="Y41" s="5" t="e">
        <f>FLTO!L41/'Business Days (Month &amp; Qtr)'!#REF!</f>
        <v>#REF!</v>
      </c>
      <c r="Z41" s="5" t="e">
        <f>FLTO!M41/'Business Days (Month &amp; Qtr)'!#REF!</f>
        <v>#REF!</v>
      </c>
      <c r="AA41" s="5" t="e">
        <f>FLTO!N41/'Business Days (Month &amp; Qtr)'!#REF!</f>
        <v>#REF!</v>
      </c>
      <c r="AB41" s="5" t="e">
        <f>FLTO!O41/'Business Days (Month &amp; Qtr)'!#REF!</f>
        <v>#REF!</v>
      </c>
      <c r="AC41" s="5" t="e">
        <f>FLTO!P41/'Business Days (Month &amp; Qtr)'!#REF!</f>
        <v>#REF!</v>
      </c>
      <c r="AD41" s="5" t="e">
        <f>FLTO!Q41/'Business Days (Month &amp; Qtr)'!#REF!</f>
        <v>#REF!</v>
      </c>
      <c r="AF41" s="44" t="e">
        <f>SUM(F41:H41)/'Business Days (Month &amp; Qtr)'!#REF!</f>
        <v>#REF!</v>
      </c>
      <c r="AG41" s="44" t="e">
        <f>SUM(I41:K41)/'Business Days (Month &amp; Qtr)'!#REF!</f>
        <v>#REF!</v>
      </c>
      <c r="AH41" s="44" t="e">
        <f>SUM(L41:N41)/'Business Days (Month &amp; Qtr)'!#REF!</f>
        <v>#REF!</v>
      </c>
      <c r="AI41" s="44" t="e">
        <f>SUM(O41:Q41)/'Business Days (Month &amp; Qtr)'!#REF!</f>
        <v>#REF!</v>
      </c>
      <c r="AK41" s="44"/>
    </row>
    <row r="42" spans="2:37" x14ac:dyDescent="0.25">
      <c r="B42" s="19" t="s">
        <v>4</v>
      </c>
      <c r="C42" s="19" t="s">
        <v>47</v>
      </c>
      <c r="D42" s="19" t="s">
        <v>28</v>
      </c>
      <c r="E42" s="12">
        <f>Input!$J$35</f>
        <v>2018</v>
      </c>
      <c r="F42" s="5">
        <v>7093</v>
      </c>
      <c r="G42" s="5">
        <v>6419</v>
      </c>
      <c r="H42" s="5">
        <v>6976</v>
      </c>
      <c r="I42" s="5">
        <v>6292</v>
      </c>
      <c r="J42" s="5">
        <v>6362</v>
      </c>
      <c r="K42" s="5">
        <v>7052</v>
      </c>
      <c r="L42" s="5">
        <v>6392</v>
      </c>
      <c r="M42" s="5">
        <v>7117</v>
      </c>
      <c r="N42" s="5">
        <v>6241</v>
      </c>
      <c r="O42" s="5">
        <v>9566</v>
      </c>
      <c r="P42" s="5">
        <v>8496</v>
      </c>
      <c r="Q42" s="5">
        <v>10659</v>
      </c>
      <c r="S42" s="5" t="e">
        <f>FLTO!F42/'Business Days (Month &amp; Qtr)'!#REF!</f>
        <v>#REF!</v>
      </c>
      <c r="T42" s="5" t="e">
        <f>FLTO!G42/'Business Days (Month &amp; Qtr)'!#REF!</f>
        <v>#REF!</v>
      </c>
      <c r="U42" s="5" t="e">
        <f>FLTO!H42/'Business Days (Month &amp; Qtr)'!#REF!</f>
        <v>#REF!</v>
      </c>
      <c r="V42" s="5" t="e">
        <f>FLTO!I42/'Business Days (Month &amp; Qtr)'!#REF!</f>
        <v>#REF!</v>
      </c>
      <c r="W42" s="5" t="e">
        <f>FLTO!J42/'Business Days (Month &amp; Qtr)'!#REF!</f>
        <v>#REF!</v>
      </c>
      <c r="X42" s="5" t="e">
        <f>FLTO!K42/'Business Days (Month &amp; Qtr)'!#REF!</f>
        <v>#REF!</v>
      </c>
      <c r="Y42" s="5" t="e">
        <f>FLTO!L42/'Business Days (Month &amp; Qtr)'!#REF!</f>
        <v>#REF!</v>
      </c>
      <c r="Z42" s="5" t="e">
        <f>FLTO!M42/'Business Days (Month &amp; Qtr)'!#REF!</f>
        <v>#REF!</v>
      </c>
      <c r="AA42" s="5" t="e">
        <f>FLTO!N42/'Business Days (Month &amp; Qtr)'!#REF!</f>
        <v>#REF!</v>
      </c>
      <c r="AB42" s="5" t="e">
        <f>FLTO!O42/'Business Days (Month &amp; Qtr)'!#REF!</f>
        <v>#REF!</v>
      </c>
      <c r="AC42" s="5" t="e">
        <f>FLTO!P42/'Business Days (Month &amp; Qtr)'!#REF!</f>
        <v>#REF!</v>
      </c>
      <c r="AD42" s="5" t="e">
        <f>FLTO!Q42/'Business Days (Month &amp; Qtr)'!#REF!</f>
        <v>#REF!</v>
      </c>
      <c r="AF42" s="44" t="e">
        <f>SUM(F42:H42)/'Business Days (Month &amp; Qtr)'!#REF!</f>
        <v>#REF!</v>
      </c>
      <c r="AG42" s="44" t="e">
        <f>SUM(I42:K42)/'Business Days (Month &amp; Qtr)'!#REF!</f>
        <v>#REF!</v>
      </c>
      <c r="AH42" s="44" t="e">
        <f>SUM(L42:N42)/'Business Days (Month &amp; Qtr)'!#REF!</f>
        <v>#REF!</v>
      </c>
      <c r="AI42" s="44" t="e">
        <f>SUM(O42:Q42)/'Business Days (Month &amp; Qtr)'!#REF!</f>
        <v>#REF!</v>
      </c>
      <c r="AK42" s="44"/>
    </row>
    <row r="43" spans="2:37" ht="6" customHeight="1" x14ac:dyDescent="0.25">
      <c r="E43" s="10"/>
      <c r="AF43" s="44"/>
      <c r="AG43" s="44"/>
      <c r="AH43" s="44"/>
      <c r="AI43" s="44"/>
      <c r="AK43" s="44"/>
    </row>
    <row r="44" spans="2:37" x14ac:dyDescent="0.25">
      <c r="E44" s="25" t="s">
        <v>29</v>
      </c>
      <c r="AF44" s="44"/>
      <c r="AG44" s="44"/>
      <c r="AH44" s="44"/>
      <c r="AI44" s="44"/>
      <c r="AK44" s="44"/>
    </row>
    <row r="45" spans="2:37" ht="15.75" customHeight="1" x14ac:dyDescent="0.25">
      <c r="B45" s="19" t="s">
        <v>4</v>
      </c>
      <c r="C45" s="19" t="s">
        <v>47</v>
      </c>
      <c r="D45" s="19" t="s">
        <v>30</v>
      </c>
      <c r="E45" s="12">
        <f>Input!$J$30</f>
        <v>2023</v>
      </c>
      <c r="F45" s="5">
        <v>29700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FLTO!F45/'Business Days (Month &amp; Qtr)'!C6</f>
        <v>2670</v>
      </c>
      <c r="T45" s="5">
        <f>FLTO!G45/'Business Days (Month &amp; Qtr)'!D6</f>
        <v>0</v>
      </c>
      <c r="U45" s="5">
        <f>FLTO!H45/'Business Days (Month &amp; Qtr)'!E6</f>
        <v>0</v>
      </c>
      <c r="V45" s="5">
        <f>FLTO!I45/'Business Days (Month &amp; Qtr)'!F6</f>
        <v>0</v>
      </c>
      <c r="W45" s="5">
        <f>FLTO!J45/'Business Days (Month &amp; Qtr)'!G6</f>
        <v>0</v>
      </c>
      <c r="X45" s="5">
        <f>FLTO!K45/'Business Days (Month &amp; Qtr)'!H6</f>
        <v>0</v>
      </c>
      <c r="Y45" s="5">
        <f>FLTO!L45/'Business Days (Month &amp; Qtr)'!I6</f>
        <v>0</v>
      </c>
      <c r="Z45" s="5">
        <f>FLTO!M45/'Business Days (Month &amp; Qtr)'!J6</f>
        <v>0</v>
      </c>
      <c r="AA45" s="5">
        <f>FLTO!N45/'Business Days (Month &amp; Qtr)'!K6</f>
        <v>0</v>
      </c>
      <c r="AB45" s="5">
        <f>FLTO!O45/'Business Days (Month &amp; Qtr)'!L6</f>
        <v>0</v>
      </c>
      <c r="AC45" s="5">
        <f>FLTO!P45/'Business Days (Month &amp; Qtr)'!M6</f>
        <v>0</v>
      </c>
      <c r="AD45" s="5">
        <f>FLTO!Q45/'Business Days (Month &amp; Qtr)'!N6</f>
        <v>0</v>
      </c>
      <c r="AF45" s="44">
        <f>SUM(F45:H45)/'Business Days (Month &amp; Qtr)'!AC6</f>
        <v>479.03225806451616</v>
      </c>
      <c r="AG45" s="44">
        <f>SUM(I45:K45)/'Business Days (Month &amp; Qtr)'!AD6</f>
        <v>0</v>
      </c>
      <c r="AH45" s="44">
        <f>SUM(L45:N45)/'Business Days (Month &amp; Qtr)'!AE6</f>
        <v>0</v>
      </c>
      <c r="AI45" s="44">
        <f>SUM(O45:Q45)/'Business Days (Month &amp; Qtr)'!AF6</f>
        <v>0</v>
      </c>
      <c r="AK45" s="44"/>
    </row>
    <row r="46" spans="2:37" x14ac:dyDescent="0.25">
      <c r="B46" s="19" t="s">
        <v>4</v>
      </c>
      <c r="C46" s="19" t="s">
        <v>47</v>
      </c>
      <c r="D46" s="19" t="s">
        <v>30</v>
      </c>
      <c r="E46" s="12">
        <f>Input!$J$31</f>
        <v>2022</v>
      </c>
      <c r="F46" s="5">
        <v>63000</v>
      </c>
      <c r="G46" s="5">
        <v>63500</v>
      </c>
      <c r="H46" s="5">
        <v>78600</v>
      </c>
      <c r="I46" s="5">
        <v>73300</v>
      </c>
      <c r="J46" s="5">
        <v>67200</v>
      </c>
      <c r="K46" s="5">
        <v>64500</v>
      </c>
      <c r="L46" s="5">
        <v>53800</v>
      </c>
      <c r="M46" s="5">
        <v>56800</v>
      </c>
      <c r="N46" s="5">
        <v>49900</v>
      </c>
      <c r="O46" s="5">
        <v>44700</v>
      </c>
      <c r="P46" s="5">
        <v>39600</v>
      </c>
      <c r="Q46" s="5">
        <v>41000</v>
      </c>
      <c r="S46" s="5">
        <f>FLTO!F46/'Business Days (Month &amp; Qtr)'!C7</f>
        <v>4295</v>
      </c>
      <c r="T46" s="5">
        <f>FLTO!G46/'Business Days (Month &amp; Qtr)'!D7</f>
        <v>4589.4736842105267</v>
      </c>
      <c r="U46" s="5">
        <f>FLTO!H46/'Business Days (Month &amp; Qtr)'!E7</f>
        <v>4604.347826086957</v>
      </c>
      <c r="V46" s="5">
        <f>FLTO!I46/'Business Days (Month &amp; Qtr)'!F7</f>
        <v>4261.9047619047615</v>
      </c>
      <c r="W46" s="5">
        <f>FLTO!J46/'Business Days (Month &amp; Qtr)'!G7</f>
        <v>4261.9047619047615</v>
      </c>
      <c r="X46" s="5">
        <f>FLTO!K46/'Business Days (Month &amp; Qtr)'!H7</f>
        <v>3554.5454545454545</v>
      </c>
      <c r="Y46" s="5">
        <f>FLTO!L46/'Business Days (Month &amp; Qtr)'!I7</f>
        <v>3410</v>
      </c>
      <c r="Z46" s="5">
        <f>FLTO!M46/'Business Days (Month &amp; Qtr)'!J7</f>
        <v>3230.4347826086955</v>
      </c>
      <c r="AA46" s="5">
        <f>FLTO!N46/'Business Days (Month &amp; Qtr)'!K7</f>
        <v>3033.3333333333335</v>
      </c>
      <c r="AB46" s="5">
        <f>FLTO!O46/'Business Days (Month &amp; Qtr)'!L7</f>
        <v>2680.9523809523807</v>
      </c>
      <c r="AC46" s="5">
        <f>FLTO!P46/'Business Days (Month &amp; Qtr)'!M7</f>
        <v>2550</v>
      </c>
      <c r="AD46" s="5">
        <f>FLTO!Q46/'Business Days (Month &amp; Qtr)'!N7</f>
        <v>2180.9523809523807</v>
      </c>
      <c r="AF46" s="44">
        <f>SUM(F46:H46)/'Business Days (Month &amp; Qtr)'!AC7</f>
        <v>3308.0645161290322</v>
      </c>
      <c r="AG46" s="44">
        <f>SUM(I46:K46)/'Business Days (Month &amp; Qtr)'!AD7</f>
        <v>3203.125</v>
      </c>
      <c r="AH46" s="44">
        <f>SUM(L46:N46)/'Business Days (Month &amp; Qtr)'!AE7</f>
        <v>2507.8125</v>
      </c>
      <c r="AI46" s="44">
        <f>SUM(O46:Q46)/'Business Days (Month &amp; Qtr)'!AF7</f>
        <v>2020.9677419354839</v>
      </c>
      <c r="AK46" s="44"/>
    </row>
    <row r="47" spans="2:37" x14ac:dyDescent="0.25">
      <c r="B47" s="19" t="s">
        <v>4</v>
      </c>
      <c r="C47" s="19" t="s">
        <v>47</v>
      </c>
      <c r="D47" s="19" t="s">
        <v>30</v>
      </c>
      <c r="E47" s="12">
        <f>Input!$J$32</f>
        <v>2021</v>
      </c>
      <c r="F47" s="5">
        <v>84400</v>
      </c>
      <c r="G47" s="5">
        <v>92500</v>
      </c>
      <c r="H47" s="5">
        <v>110700</v>
      </c>
      <c r="I47" s="5">
        <v>95200</v>
      </c>
      <c r="J47" s="5">
        <v>83600</v>
      </c>
      <c r="K47" s="5">
        <v>92300</v>
      </c>
      <c r="L47" s="5">
        <v>83900</v>
      </c>
      <c r="M47" s="5">
        <v>86000</v>
      </c>
      <c r="N47" s="5">
        <v>82800</v>
      </c>
      <c r="O47" s="5">
        <v>80900</v>
      </c>
      <c r="P47" s="5">
        <v>75400</v>
      </c>
      <c r="Q47" s="5">
        <v>83000</v>
      </c>
      <c r="S47" s="5">
        <f>FLTO!F47/'Business Days (Month &amp; Qtr)'!C8</f>
        <v>6221.0526315789475</v>
      </c>
      <c r="T47" s="5">
        <f>FLTO!G47/'Business Days (Month &amp; Qtr)'!D8</f>
        <v>6163.1578947368425</v>
      </c>
      <c r="U47" s="5">
        <f>FLTO!H47/'Business Days (Month &amp; Qtr)'!E8</f>
        <v>5560.869565217391</v>
      </c>
      <c r="V47" s="5">
        <f>FLTO!I47/'Business Days (Month &amp; Qtr)'!F8</f>
        <v>5122.727272727273</v>
      </c>
      <c r="W47" s="5">
        <f>FLTO!J47/'Business Days (Month &amp; Qtr)'!G8</f>
        <v>5250</v>
      </c>
      <c r="X47" s="5">
        <f>FLTO!K47/'Business Days (Month &amp; Qtr)'!H8</f>
        <v>5081.818181818182</v>
      </c>
      <c r="Y47" s="5">
        <f>FLTO!L47/'Business Days (Month &amp; Qtr)'!I8</f>
        <v>5071.4285714285716</v>
      </c>
      <c r="Z47" s="5">
        <f>FLTO!M47/'Business Days (Month &amp; Qtr)'!J8</f>
        <v>5059.090909090909</v>
      </c>
      <c r="AA47" s="5">
        <f>FLTO!N47/'Business Days (Month &amp; Qtr)'!K8</f>
        <v>4809.5238095238092</v>
      </c>
      <c r="AB47" s="5">
        <f>FLTO!O47/'Business Days (Month &amp; Qtr)'!L8</f>
        <v>4471.4285714285716</v>
      </c>
      <c r="AC47" s="5">
        <f>FLTO!P47/'Business Days (Month &amp; Qtr)'!M8</f>
        <v>4445</v>
      </c>
      <c r="AD47" s="5">
        <f>FLTO!Q47/'Business Days (Month &amp; Qtr)'!N8</f>
        <v>3842.8571428571427</v>
      </c>
      <c r="AF47" s="44">
        <f>SUM(F47:H47)/'Business Days (Month &amp; Qtr)'!AC8</f>
        <v>4714.7540983606559</v>
      </c>
      <c r="AG47" s="44">
        <f>SUM(I47:K47)/'Business Days (Month &amp; Qtr)'!AD8</f>
        <v>4235.9375</v>
      </c>
      <c r="AH47" s="44">
        <f>SUM(L47:N47)/'Business Days (Month &amp; Qtr)'!AE8</f>
        <v>3948.4375</v>
      </c>
      <c r="AI47" s="44">
        <f>SUM(O47:Q47)/'Business Days (Month &amp; Qtr)'!AF8</f>
        <v>3859.6774193548385</v>
      </c>
      <c r="AK47" s="44"/>
    </row>
    <row r="48" spans="2:37" x14ac:dyDescent="0.25">
      <c r="B48" s="19" t="s">
        <v>4</v>
      </c>
      <c r="C48" s="19" t="s">
        <v>47</v>
      </c>
      <c r="D48" s="19" t="s">
        <v>30</v>
      </c>
      <c r="E48" s="12">
        <f>Input!$J$33</f>
        <v>2020</v>
      </c>
      <c r="F48" s="5">
        <v>61200</v>
      </c>
      <c r="G48" s="5">
        <v>63800</v>
      </c>
      <c r="H48" s="5">
        <v>77700</v>
      </c>
      <c r="I48" s="5">
        <v>80400</v>
      </c>
      <c r="J48" s="5">
        <v>78700</v>
      </c>
      <c r="K48" s="5">
        <v>95400</v>
      </c>
      <c r="L48" s="5">
        <v>98800</v>
      </c>
      <c r="M48" s="5">
        <v>95300</v>
      </c>
      <c r="N48" s="5">
        <v>97400</v>
      </c>
      <c r="O48" s="5">
        <v>99900</v>
      </c>
      <c r="P48" s="5">
        <v>90100</v>
      </c>
      <c r="Q48" s="5">
        <v>105100</v>
      </c>
      <c r="S48" s="5">
        <f>FLTO!F48/'Business Days (Month &amp; Qtr)'!C9</f>
        <v>4538.0952380952385</v>
      </c>
      <c r="T48" s="5">
        <f>FLTO!G48/'Business Days (Month &amp; Qtr)'!D9</f>
        <v>5868.4210526315792</v>
      </c>
      <c r="U48" s="5">
        <f>FLTO!H48/'Business Days (Month &amp; Qtr)'!E9</f>
        <v>6709.090909090909</v>
      </c>
      <c r="V48" s="5">
        <f>FLTO!I48/'Business Days (Month &amp; Qtr)'!F9</f>
        <v>4968.181818181818</v>
      </c>
      <c r="W48" s="5">
        <f>FLTO!J48/'Business Days (Month &amp; Qtr)'!G9</f>
        <v>5530</v>
      </c>
      <c r="X48" s="5">
        <f>FLTO!K48/'Business Days (Month &amp; Qtr)'!H9</f>
        <v>5972.727272727273</v>
      </c>
      <c r="Y48" s="5">
        <f>FLTO!L48/'Business Days (Month &amp; Qtr)'!I9</f>
        <v>6586.363636363636</v>
      </c>
      <c r="Z48" s="5">
        <f>FLTO!M48/'Business Days (Month &amp; Qtr)'!J9</f>
        <v>6528.5714285714284</v>
      </c>
      <c r="AA48" s="5">
        <f>FLTO!N48/'Business Days (Month &amp; Qtr)'!K9</f>
        <v>6123.8095238095239</v>
      </c>
      <c r="AB48" s="5">
        <f>FLTO!O48/'Business Days (Month &amp; Qtr)'!L9</f>
        <v>5759.090909090909</v>
      </c>
      <c r="AC48" s="5">
        <f>FLTO!P48/'Business Days (Month &amp; Qtr)'!M9</f>
        <v>5873.6842105263158</v>
      </c>
      <c r="AD48" s="5">
        <f>FLTO!Q48/'Business Days (Month &amp; Qtr)'!N9</f>
        <v>5286.363636363636</v>
      </c>
      <c r="AF48" s="44">
        <f>SUM(F48:H48)/'Business Days (Month &amp; Qtr)'!AC9</f>
        <v>3269.3548387096776</v>
      </c>
      <c r="AG48" s="44">
        <f>SUM(I48:K48)/'Business Days (Month &amp; Qtr)'!AD9</f>
        <v>3976.5625</v>
      </c>
      <c r="AH48" s="44">
        <f>SUM(L48:N48)/'Business Days (Month &amp; Qtr)'!AE9</f>
        <v>4554.6875</v>
      </c>
      <c r="AI48" s="44">
        <f>SUM(O48:Q48)/'Business Days (Month &amp; Qtr)'!AF9</f>
        <v>4684.1269841269841</v>
      </c>
      <c r="AK48" s="44"/>
    </row>
    <row r="49" spans="2:37" x14ac:dyDescent="0.25">
      <c r="B49" s="19" t="s">
        <v>4</v>
      </c>
      <c r="C49" s="19" t="s">
        <v>47</v>
      </c>
      <c r="D49" s="19" t="s">
        <v>30</v>
      </c>
      <c r="E49" s="12">
        <f>Input!$J$34</f>
        <v>2019</v>
      </c>
      <c r="F49" s="5">
        <v>43500</v>
      </c>
      <c r="G49" s="5">
        <v>46300</v>
      </c>
      <c r="H49" s="5">
        <v>61100</v>
      </c>
      <c r="I49" s="5">
        <v>62600</v>
      </c>
      <c r="J49" s="5">
        <v>68800</v>
      </c>
      <c r="K49" s="5">
        <v>65200</v>
      </c>
      <c r="L49" s="5">
        <v>72900</v>
      </c>
      <c r="M49" s="5">
        <v>75500</v>
      </c>
      <c r="N49" s="5">
        <v>75700</v>
      </c>
      <c r="O49" s="5">
        <v>82900</v>
      </c>
      <c r="P49" s="5">
        <v>65200</v>
      </c>
      <c r="Q49" s="5">
        <v>76100</v>
      </c>
      <c r="S49" s="5">
        <f>FLTO!F49/'Business Days (Month &amp; Qtr)'!C10</f>
        <v>3371.4285714285716</v>
      </c>
      <c r="T49" s="5">
        <f>FLTO!G49/'Business Days (Month &amp; Qtr)'!D10</f>
        <v>3789.4736842105262</v>
      </c>
      <c r="U49" s="5">
        <f>FLTO!H49/'Business Days (Month &amp; Qtr)'!E10</f>
        <v>4047.6190476190477</v>
      </c>
      <c r="V49" s="5">
        <f>FLTO!I49/'Business Days (Month &amp; Qtr)'!F10</f>
        <v>4427.272727272727</v>
      </c>
      <c r="W49" s="5">
        <f>FLTO!J49/'Business Days (Month &amp; Qtr)'!G10</f>
        <v>4431.818181818182</v>
      </c>
      <c r="X49" s="5">
        <f>FLTO!K49/'Business Days (Month &amp; Qtr)'!H10</f>
        <v>5065</v>
      </c>
      <c r="Y49" s="5">
        <f>FLTO!L49/'Business Days (Month &amp; Qtr)'!I10</f>
        <v>4795.454545454545</v>
      </c>
      <c r="Z49" s="5">
        <f>FLTO!M49/'Business Days (Month &amp; Qtr)'!J10</f>
        <v>5204.545454545455</v>
      </c>
      <c r="AA49" s="5">
        <f>FLTO!N49/'Business Days (Month &amp; Qtr)'!K10</f>
        <v>4865</v>
      </c>
      <c r="AB49" s="5">
        <f>FLTO!O49/'Business Days (Month &amp; Qtr)'!L10</f>
        <v>4469.565217391304</v>
      </c>
      <c r="AC49" s="5">
        <f>FLTO!P49/'Business Days (Month &amp; Qtr)'!M10</f>
        <v>4110.5263157894733</v>
      </c>
      <c r="AD49" s="5">
        <f>FLTO!Q49/'Business Days (Month &amp; Qtr)'!N10</f>
        <v>3371.4285714285716</v>
      </c>
      <c r="AF49" s="44">
        <f>SUM(F49:H49)/'Business Days (Month &amp; Qtr)'!AC10</f>
        <v>2473.7704918032787</v>
      </c>
      <c r="AG49" s="44">
        <f>SUM(I49:K49)/'Business Days (Month &amp; Qtr)'!AD10</f>
        <v>3071.875</v>
      </c>
      <c r="AH49" s="44">
        <f>SUM(L49:N49)/'Business Days (Month &amp; Qtr)'!AE10</f>
        <v>3501.5625</v>
      </c>
      <c r="AI49" s="44">
        <f>SUM(O49:Q49)/'Business Days (Month &amp; Qtr)'!AF10</f>
        <v>3558.7301587301586</v>
      </c>
      <c r="AK49" s="44"/>
    </row>
    <row r="50" spans="2:37" x14ac:dyDescent="0.25">
      <c r="B50" s="19" t="s">
        <v>4</v>
      </c>
      <c r="C50" s="19" t="s">
        <v>47</v>
      </c>
      <c r="D50" s="19" t="s">
        <v>30</v>
      </c>
      <c r="E50" s="12">
        <f>Input!$J$35</f>
        <v>2018</v>
      </c>
      <c r="F50" s="5">
        <v>54900</v>
      </c>
      <c r="G50" s="5">
        <v>53100</v>
      </c>
      <c r="H50" s="5">
        <v>65600</v>
      </c>
      <c r="I50" s="5">
        <v>62000</v>
      </c>
      <c r="J50" s="5">
        <v>66900</v>
      </c>
      <c r="K50" s="5">
        <v>67300</v>
      </c>
      <c r="L50" s="5">
        <v>62600</v>
      </c>
      <c r="M50" s="5">
        <v>66900</v>
      </c>
      <c r="N50" s="5">
        <v>55000</v>
      </c>
      <c r="O50" s="5">
        <v>62700</v>
      </c>
      <c r="P50" s="5">
        <v>55600</v>
      </c>
      <c r="Q50" s="5">
        <v>58200</v>
      </c>
      <c r="S50" s="5">
        <f>FLTO!F50/'Business Days (Month &amp; Qtr)'!C11</f>
        <v>3780.9523809523807</v>
      </c>
      <c r="T50" s="5">
        <f>FLTO!G50/'Business Days (Month &amp; Qtr)'!D11</f>
        <v>4205.2631578947367</v>
      </c>
      <c r="U50" s="5">
        <f>FLTO!H50/'Business Days (Month &amp; Qtr)'!E11</f>
        <v>4281.818181818182</v>
      </c>
      <c r="V50" s="5">
        <f>FLTO!I50/'Business Days (Month &amp; Qtr)'!F11</f>
        <v>4438.0952380952385</v>
      </c>
      <c r="W50" s="5">
        <f>FLTO!J50/'Business Days (Month &amp; Qtr)'!G11</f>
        <v>4245.454545454545</v>
      </c>
      <c r="X50" s="5">
        <f>FLTO!K50/'Business Days (Month &amp; Qtr)'!H11</f>
        <v>4295.2380952380954</v>
      </c>
      <c r="Y50" s="5">
        <f>FLTO!L50/'Business Days (Month &amp; Qtr)'!I11</f>
        <v>4276.1904761904761</v>
      </c>
      <c r="Z50" s="5">
        <f>FLTO!M50/'Business Days (Month &amp; Qtr)'!J11</f>
        <v>3839.1304347826085</v>
      </c>
      <c r="AA50" s="5">
        <f>FLTO!N50/'Business Days (Month &amp; Qtr)'!K11</f>
        <v>3736.8421052631579</v>
      </c>
      <c r="AB50" s="5">
        <f>FLTO!O50/'Business Days (Month &amp; Qtr)'!L11</f>
        <v>3469.5652173913045</v>
      </c>
      <c r="AC50" s="5">
        <f>FLTO!P50/'Business Days (Month &amp; Qtr)'!M11</f>
        <v>3365</v>
      </c>
      <c r="AD50" s="5">
        <f>FLTO!Q50/'Business Days (Month &amp; Qtr)'!N11</f>
        <v>2765</v>
      </c>
      <c r="AF50" s="44">
        <f>SUM(F50:H50)/'Business Days (Month &amp; Qtr)'!AC11</f>
        <v>2800</v>
      </c>
      <c r="AG50" s="44">
        <f>SUM(I50:K50)/'Business Days (Month &amp; Qtr)'!AD11</f>
        <v>3065.625</v>
      </c>
      <c r="AH50" s="44">
        <f>SUM(L50:N50)/'Business Days (Month &amp; Qtr)'!AE11</f>
        <v>2928.5714285714284</v>
      </c>
      <c r="AI50" s="44">
        <f>SUM(O50:Q50)/'Business Days (Month &amp; Qtr)'!AF11</f>
        <v>2801.5873015873017</v>
      </c>
      <c r="AK50" s="44"/>
    </row>
    <row r="51" spans="2:37" ht="9" customHeight="1" x14ac:dyDescent="0.25">
      <c r="AF51" s="44"/>
      <c r="AG51" s="44"/>
      <c r="AH51" s="44"/>
      <c r="AI51" s="44"/>
      <c r="AK51" s="44"/>
    </row>
    <row r="52" spans="2:37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7" ht="3.75" customHeight="1" x14ac:dyDescent="0.25">
      <c r="E53" s="9"/>
    </row>
    <row r="54" spans="2:37" x14ac:dyDescent="0.25">
      <c r="B54" s="4"/>
      <c r="E54" s="25" t="s">
        <v>5</v>
      </c>
    </row>
    <row r="55" spans="2:37" ht="15.75" customHeight="1" x14ac:dyDescent="0.25">
      <c r="B55" s="4"/>
      <c r="C55" s="4"/>
      <c r="D55" s="4"/>
      <c r="E55" s="12">
        <f>Input!$J$30</f>
        <v>2023</v>
      </c>
      <c r="F55" s="6">
        <f t="shared" ref="F55:Q59" si="0">F13/F14-1</f>
        <v>-0.37560019206145967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 t="e">
        <f t="shared" ref="S55:AD59" si="1">S13/S14-1</f>
        <v>#REF!</v>
      </c>
      <c r="T55" s="6" t="e">
        <f t="shared" si="1"/>
        <v>#REF!</v>
      </c>
      <c r="U55" s="6" t="e">
        <f t="shared" si="1"/>
        <v>#REF!</v>
      </c>
      <c r="V55" s="6" t="e">
        <f t="shared" si="1"/>
        <v>#REF!</v>
      </c>
      <c r="W55" s="6" t="e">
        <f t="shared" si="1"/>
        <v>#REF!</v>
      </c>
      <c r="X55" s="6" t="e">
        <f t="shared" si="1"/>
        <v>#REF!</v>
      </c>
      <c r="Y55" s="6" t="e">
        <f t="shared" si="1"/>
        <v>#REF!</v>
      </c>
      <c r="Z55" s="6" t="e">
        <f t="shared" si="1"/>
        <v>#REF!</v>
      </c>
      <c r="AA55" s="6" t="e">
        <f t="shared" si="1"/>
        <v>#REF!</v>
      </c>
      <c r="AB55" s="6" t="e">
        <f t="shared" si="1"/>
        <v>#REF!</v>
      </c>
      <c r="AC55" s="6" t="e">
        <f t="shared" si="1"/>
        <v>#REF!</v>
      </c>
      <c r="AD55" s="6" t="e">
        <f t="shared" si="1"/>
        <v>#REF!</v>
      </c>
    </row>
    <row r="56" spans="2:37" ht="15" customHeight="1" x14ac:dyDescent="0.25">
      <c r="B56" s="4"/>
      <c r="C56" s="4"/>
      <c r="D56" s="4"/>
      <c r="E56" s="12">
        <f>Input!$J$31</f>
        <v>2022</v>
      </c>
      <c r="F56" s="6">
        <f t="shared" si="0"/>
        <v>-4.7234188555525858E-2</v>
      </c>
      <c r="G56" s="6">
        <f t="shared" si="0"/>
        <v>-4.3748195206468332E-2</v>
      </c>
      <c r="H56" s="6">
        <f t="shared" si="0"/>
        <v>-6.7264573991031362E-2</v>
      </c>
      <c r="I56" s="6">
        <f t="shared" si="0"/>
        <v>-0.14287523749208364</v>
      </c>
      <c r="J56" s="6">
        <f t="shared" si="0"/>
        <v>-6.1639499920873586E-2</v>
      </c>
      <c r="K56" s="6">
        <f t="shared" si="0"/>
        <v>-0.12197362223268959</v>
      </c>
      <c r="L56" s="6">
        <f t="shared" si="0"/>
        <v>-0.25519525892187056</v>
      </c>
      <c r="M56" s="6">
        <f t="shared" si="0"/>
        <v>-0.19462981863861195</v>
      </c>
      <c r="N56" s="6">
        <f t="shared" si="0"/>
        <v>-0.24143494863658366</v>
      </c>
      <c r="O56" s="6">
        <f t="shared" si="0"/>
        <v>-0.3183512075783006</v>
      </c>
      <c r="P56" s="6">
        <f t="shared" si="0"/>
        <v>-0.36550085088903228</v>
      </c>
      <c r="Q56" s="6">
        <f t="shared" si="0"/>
        <v>-0.39384423887521569</v>
      </c>
      <c r="S56" s="6" t="e">
        <f t="shared" si="1"/>
        <v>#REF!</v>
      </c>
      <c r="T56" s="6" t="e">
        <f t="shared" si="1"/>
        <v>#REF!</v>
      </c>
      <c r="U56" s="6" t="e">
        <f t="shared" si="1"/>
        <v>#REF!</v>
      </c>
      <c r="V56" s="6" t="e">
        <f t="shared" si="1"/>
        <v>#REF!</v>
      </c>
      <c r="W56" s="6" t="e">
        <f t="shared" si="1"/>
        <v>#REF!</v>
      </c>
      <c r="X56" s="6" t="e">
        <f t="shared" si="1"/>
        <v>#REF!</v>
      </c>
      <c r="Y56" s="6" t="e">
        <f t="shared" si="1"/>
        <v>#REF!</v>
      </c>
      <c r="Z56" s="6" t="e">
        <f t="shared" si="1"/>
        <v>#REF!</v>
      </c>
      <c r="AA56" s="6" t="e">
        <f t="shared" si="1"/>
        <v>#REF!</v>
      </c>
      <c r="AB56" s="6" t="e">
        <f t="shared" si="1"/>
        <v>#REF!</v>
      </c>
      <c r="AC56" s="6" t="e">
        <f t="shared" si="1"/>
        <v>#REF!</v>
      </c>
      <c r="AD56" s="6" t="e">
        <f t="shared" si="1"/>
        <v>#REF!</v>
      </c>
    </row>
    <row r="57" spans="2:37" ht="15" customHeight="1" x14ac:dyDescent="0.25">
      <c r="B57" s="4"/>
      <c r="C57" s="4"/>
      <c r="D57" s="4"/>
      <c r="E57" s="12">
        <f>Input!$J$32</f>
        <v>2021</v>
      </c>
      <c r="F57" s="6">
        <f t="shared" si="0"/>
        <v>0.12002561912894971</v>
      </c>
      <c r="G57" s="6">
        <f t="shared" si="0"/>
        <v>4.3465160075329523E-2</v>
      </c>
      <c r="H57" s="6">
        <f t="shared" si="0"/>
        <v>0.27603220832619502</v>
      </c>
      <c r="I57" s="6">
        <f t="shared" si="0"/>
        <v>0.57490524635946549</v>
      </c>
      <c r="J57" s="6">
        <f t="shared" si="0"/>
        <v>0.54915420446187801</v>
      </c>
      <c r="K57" s="6">
        <f t="shared" si="0"/>
        <v>0.23746794124504556</v>
      </c>
      <c r="L57" s="6">
        <f t="shared" si="0"/>
        <v>-2.6993679651499458E-2</v>
      </c>
      <c r="M57" s="6">
        <f t="shared" si="0"/>
        <v>2.1766451854426716E-2</v>
      </c>
      <c r="N57" s="6">
        <f t="shared" si="0"/>
        <v>-5.5497701353788287E-2</v>
      </c>
      <c r="O57" s="6">
        <f t="shared" si="0"/>
        <v>-9.3457461897516581E-2</v>
      </c>
      <c r="P57" s="6">
        <f t="shared" si="0"/>
        <v>2.7030284767214141E-2</v>
      </c>
      <c r="Q57" s="6">
        <f t="shared" si="0"/>
        <v>-6.1165409539997828E-2</v>
      </c>
      <c r="S57" s="6" t="e">
        <f t="shared" si="1"/>
        <v>#REF!</v>
      </c>
      <c r="T57" s="6" t="e">
        <f t="shared" si="1"/>
        <v>#REF!</v>
      </c>
      <c r="U57" s="6" t="e">
        <f t="shared" si="1"/>
        <v>#REF!</v>
      </c>
      <c r="V57" s="6" t="e">
        <f t="shared" si="1"/>
        <v>#REF!</v>
      </c>
      <c r="W57" s="6" t="e">
        <f t="shared" si="1"/>
        <v>#REF!</v>
      </c>
      <c r="X57" s="6" t="e">
        <f t="shared" si="1"/>
        <v>#REF!</v>
      </c>
      <c r="Y57" s="6" t="e">
        <f t="shared" si="1"/>
        <v>#REF!</v>
      </c>
      <c r="Z57" s="6" t="e">
        <f t="shared" si="1"/>
        <v>#REF!</v>
      </c>
      <c r="AA57" s="6" t="e">
        <f t="shared" si="1"/>
        <v>#REF!</v>
      </c>
      <c r="AB57" s="6" t="e">
        <f t="shared" si="1"/>
        <v>#REF!</v>
      </c>
      <c r="AC57" s="6" t="e">
        <f t="shared" si="1"/>
        <v>#REF!</v>
      </c>
      <c r="AD57" s="6" t="e">
        <f t="shared" si="1"/>
        <v>#REF!</v>
      </c>
    </row>
    <row r="58" spans="2:37" ht="15" customHeight="1" x14ac:dyDescent="0.25">
      <c r="B58" s="4"/>
      <c r="C58" s="4"/>
      <c r="D58" s="4"/>
      <c r="E58" s="12">
        <f>Input!$J$33</f>
        <v>2020</v>
      </c>
      <c r="F58" s="6">
        <f t="shared" si="0"/>
        <v>0.11476034080632114</v>
      </c>
      <c r="G58" s="6">
        <f t="shared" si="0"/>
        <v>0.1416408668730651</v>
      </c>
      <c r="H58" s="6">
        <f t="shared" si="0"/>
        <v>-2.8017904124099102E-3</v>
      </c>
      <c r="I58" s="6">
        <f t="shared" si="0"/>
        <v>-0.2199122342908717</v>
      </c>
      <c r="J58" s="6">
        <f t="shared" si="0"/>
        <v>-0.34090970295963163</v>
      </c>
      <c r="K58" s="6">
        <f t="shared" si="0"/>
        <v>-1.44477954904495E-2</v>
      </c>
      <c r="L58" s="6">
        <f t="shared" si="0"/>
        <v>8.8653745990844079E-2</v>
      </c>
      <c r="M58" s="6">
        <f t="shared" si="0"/>
        <v>2.4042279361428331E-2</v>
      </c>
      <c r="N58" s="6">
        <f t="shared" si="0"/>
        <v>0.23505238722630017</v>
      </c>
      <c r="O58" s="6">
        <f t="shared" si="0"/>
        <v>0.18573219582301315</v>
      </c>
      <c r="P58" s="6">
        <f t="shared" si="0"/>
        <v>0.14882642110364874</v>
      </c>
      <c r="Q58" s="6">
        <f t="shared" si="0"/>
        <v>0.21579644160289324</v>
      </c>
      <c r="S58" s="6" t="e">
        <f t="shared" si="1"/>
        <v>#REF!</v>
      </c>
      <c r="T58" s="6" t="e">
        <f t="shared" si="1"/>
        <v>#REF!</v>
      </c>
      <c r="U58" s="6" t="e">
        <f t="shared" si="1"/>
        <v>#REF!</v>
      </c>
      <c r="V58" s="6" t="e">
        <f t="shared" si="1"/>
        <v>#REF!</v>
      </c>
      <c r="W58" s="6" t="e">
        <f t="shared" si="1"/>
        <v>#REF!</v>
      </c>
      <c r="X58" s="6" t="e">
        <f t="shared" si="1"/>
        <v>#REF!</v>
      </c>
      <c r="Y58" s="6" t="e">
        <f t="shared" si="1"/>
        <v>#REF!</v>
      </c>
      <c r="Z58" s="6" t="e">
        <f t="shared" si="1"/>
        <v>#REF!</v>
      </c>
      <c r="AA58" s="6" t="e">
        <f t="shared" si="1"/>
        <v>#REF!</v>
      </c>
      <c r="AB58" s="6" t="e">
        <f t="shared" si="1"/>
        <v>#REF!</v>
      </c>
      <c r="AC58" s="6" t="e">
        <f t="shared" si="1"/>
        <v>#REF!</v>
      </c>
      <c r="AD58" s="6" t="e">
        <f t="shared" si="1"/>
        <v>#REF!</v>
      </c>
    </row>
    <row r="59" spans="2:37" ht="15" customHeight="1" x14ac:dyDescent="0.25">
      <c r="B59" s="4"/>
      <c r="C59" s="4"/>
      <c r="D59" s="4"/>
      <c r="E59" s="12">
        <f>Input!$J$34</f>
        <v>2019</v>
      </c>
      <c r="F59" s="6">
        <f t="shared" si="0"/>
        <v>-0.10959949141767322</v>
      </c>
      <c r="G59" s="6">
        <f t="shared" si="0"/>
        <v>-5.1046639735585764E-2</v>
      </c>
      <c r="H59" s="6">
        <f t="shared" si="0"/>
        <v>-0.12171773249707407</v>
      </c>
      <c r="I59" s="6">
        <f t="shared" si="0"/>
        <v>-2.9010909310688726E-2</v>
      </c>
      <c r="J59" s="6">
        <f t="shared" si="0"/>
        <v>-2.3894642763261698E-2</v>
      </c>
      <c r="K59" s="6">
        <f t="shared" si="0"/>
        <v>-0.10249800211389237</v>
      </c>
      <c r="L59" s="6">
        <f t="shared" si="0"/>
        <v>1.5194946149778676E-2</v>
      </c>
      <c r="M59" s="6">
        <f t="shared" si="0"/>
        <v>-2.5640341515474896E-2</v>
      </c>
      <c r="N59" s="6">
        <f t="shared" si="0"/>
        <v>5.0692155570204456E-2</v>
      </c>
      <c r="O59" s="6">
        <f t="shared" si="0"/>
        <v>2.4080916891087822E-2</v>
      </c>
      <c r="P59" s="6">
        <f t="shared" si="0"/>
        <v>-4.9603858077850171E-3</v>
      </c>
      <c r="Q59" s="6">
        <f t="shared" si="0"/>
        <v>0.10485194434534417</v>
      </c>
      <c r="S59" s="6" t="e">
        <f t="shared" si="1"/>
        <v>#REF!</v>
      </c>
      <c r="T59" s="6" t="e">
        <f t="shared" si="1"/>
        <v>#REF!</v>
      </c>
      <c r="U59" s="6" t="e">
        <f t="shared" si="1"/>
        <v>#REF!</v>
      </c>
      <c r="V59" s="6" t="e">
        <f t="shared" si="1"/>
        <v>#REF!</v>
      </c>
      <c r="W59" s="6" t="e">
        <f t="shared" si="1"/>
        <v>#REF!</v>
      </c>
      <c r="X59" s="6" t="e">
        <f t="shared" si="1"/>
        <v>#REF!</v>
      </c>
      <c r="Y59" s="6" t="e">
        <f t="shared" si="1"/>
        <v>#REF!</v>
      </c>
      <c r="Z59" s="6" t="e">
        <f t="shared" si="1"/>
        <v>#REF!</v>
      </c>
      <c r="AA59" s="6" t="e">
        <f t="shared" si="1"/>
        <v>#REF!</v>
      </c>
      <c r="AB59" s="6" t="e">
        <f t="shared" si="1"/>
        <v>#REF!</v>
      </c>
      <c r="AC59" s="6" t="e">
        <f t="shared" si="1"/>
        <v>#REF!</v>
      </c>
      <c r="AD59" s="6" t="e">
        <f t="shared" si="1"/>
        <v>#REF!</v>
      </c>
    </row>
    <row r="60" spans="2:37" ht="6" customHeight="1" x14ac:dyDescent="0.25">
      <c r="E60" s="12"/>
    </row>
    <row r="61" spans="2:37" x14ac:dyDescent="0.25">
      <c r="B61" s="4"/>
      <c r="E61" s="25" t="s">
        <v>6</v>
      </c>
    </row>
    <row r="62" spans="2:37" ht="15.75" customHeight="1" x14ac:dyDescent="0.25">
      <c r="B62" s="4"/>
      <c r="C62" s="4"/>
      <c r="D62" s="4"/>
      <c r="E62" s="12">
        <f>Input!$J$30</f>
        <v>2023</v>
      </c>
      <c r="F62" s="6">
        <f t="shared" ref="F62:Q66" si="2">F21/F22-1</f>
        <v>-0.7592288965071794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J62" s="6">
        <f t="shared" si="2"/>
        <v>-1</v>
      </c>
      <c r="K62" s="6">
        <f t="shared" si="2"/>
        <v>-1</v>
      </c>
      <c r="L62" s="6">
        <f t="shared" si="2"/>
        <v>-1</v>
      </c>
      <c r="M62" s="6">
        <f t="shared" si="2"/>
        <v>-1</v>
      </c>
      <c r="N62" s="6">
        <f t="shared" si="2"/>
        <v>-1</v>
      </c>
      <c r="O62" s="6">
        <f t="shared" si="2"/>
        <v>-1</v>
      </c>
      <c r="P62" s="6">
        <f t="shared" si="2"/>
        <v>-1</v>
      </c>
      <c r="Q62" s="6">
        <f t="shared" si="2"/>
        <v>-1</v>
      </c>
      <c r="S62" s="6" t="e">
        <f t="shared" ref="S62:AD66" si="3">S21/S22-1</f>
        <v>#REF!</v>
      </c>
      <c r="T62" s="6" t="e">
        <f t="shared" si="3"/>
        <v>#REF!</v>
      </c>
      <c r="U62" s="6" t="e">
        <f t="shared" si="3"/>
        <v>#REF!</v>
      </c>
      <c r="V62" s="6" t="e">
        <f t="shared" si="3"/>
        <v>#REF!</v>
      </c>
      <c r="W62" s="6" t="e">
        <f t="shared" si="3"/>
        <v>#REF!</v>
      </c>
      <c r="X62" s="6" t="e">
        <f t="shared" si="3"/>
        <v>#REF!</v>
      </c>
      <c r="Y62" s="6" t="e">
        <f t="shared" si="3"/>
        <v>#REF!</v>
      </c>
      <c r="Z62" s="6" t="e">
        <f t="shared" si="3"/>
        <v>#REF!</v>
      </c>
      <c r="AA62" s="6" t="e">
        <f t="shared" si="3"/>
        <v>#REF!</v>
      </c>
      <c r="AB62" s="6" t="e">
        <f t="shared" si="3"/>
        <v>#REF!</v>
      </c>
      <c r="AC62" s="6" t="e">
        <f t="shared" si="3"/>
        <v>#REF!</v>
      </c>
      <c r="AD62" s="6" t="e">
        <f t="shared" si="3"/>
        <v>#REF!</v>
      </c>
    </row>
    <row r="63" spans="2:37" ht="15" customHeight="1" x14ac:dyDescent="0.25">
      <c r="B63" s="4"/>
      <c r="C63" s="4"/>
      <c r="D63" s="4"/>
      <c r="E63" s="12">
        <f>Input!$J$31</f>
        <v>2022</v>
      </c>
      <c r="F63" s="6">
        <f t="shared" si="2"/>
        <v>-0.58073117383605877</v>
      </c>
      <c r="G63" s="6">
        <f t="shared" si="2"/>
        <v>-0.62075836128901085</v>
      </c>
      <c r="H63" s="6">
        <f t="shared" si="2"/>
        <v>-0.65166561910747955</v>
      </c>
      <c r="I63" s="6">
        <f t="shared" si="2"/>
        <v>-0.60440440440440435</v>
      </c>
      <c r="J63" s="6">
        <f t="shared" si="2"/>
        <v>-0.574085126433171</v>
      </c>
      <c r="K63" s="6">
        <f t="shared" si="2"/>
        <v>-0.62688271604938273</v>
      </c>
      <c r="L63" s="6">
        <f t="shared" si="2"/>
        <v>-0.64592709657470704</v>
      </c>
      <c r="M63" s="6">
        <f t="shared" si="2"/>
        <v>-0.66198201597182926</v>
      </c>
      <c r="N63" s="6">
        <f t="shared" si="2"/>
        <v>-0.72304111714507369</v>
      </c>
      <c r="O63" s="6">
        <f t="shared" si="2"/>
        <v>-0.72806714562033714</v>
      </c>
      <c r="P63" s="6">
        <f t="shared" si="2"/>
        <v>-0.75554143460546475</v>
      </c>
      <c r="Q63" s="6">
        <f t="shared" si="2"/>
        <v>-0.73921615966521803</v>
      </c>
      <c r="S63" s="6" t="e">
        <f t="shared" si="3"/>
        <v>#REF!</v>
      </c>
      <c r="T63" s="6" t="e">
        <f t="shared" si="3"/>
        <v>#REF!</v>
      </c>
      <c r="U63" s="6" t="e">
        <f t="shared" si="3"/>
        <v>#REF!</v>
      </c>
      <c r="V63" s="6" t="e">
        <f t="shared" si="3"/>
        <v>#REF!</v>
      </c>
      <c r="W63" s="6" t="e">
        <f t="shared" si="3"/>
        <v>#REF!</v>
      </c>
      <c r="X63" s="6" t="e">
        <f t="shared" si="3"/>
        <v>#REF!</v>
      </c>
      <c r="Y63" s="6" t="e">
        <f t="shared" si="3"/>
        <v>#REF!</v>
      </c>
      <c r="Z63" s="6" t="e">
        <f t="shared" si="3"/>
        <v>#REF!</v>
      </c>
      <c r="AA63" s="6" t="e">
        <f t="shared" si="3"/>
        <v>#REF!</v>
      </c>
      <c r="AB63" s="6" t="e">
        <f t="shared" si="3"/>
        <v>#REF!</v>
      </c>
      <c r="AC63" s="6" t="e">
        <f t="shared" si="3"/>
        <v>#REF!</v>
      </c>
      <c r="AD63" s="6" t="e">
        <f t="shared" si="3"/>
        <v>#REF!</v>
      </c>
    </row>
    <row r="64" spans="2:37" ht="15" customHeight="1" x14ac:dyDescent="0.25">
      <c r="B64" s="4"/>
      <c r="C64" s="4"/>
      <c r="D64" s="4"/>
      <c r="E64" s="12">
        <f>Input!$J$32</f>
        <v>2021</v>
      </c>
      <c r="F64" s="6">
        <f t="shared" si="2"/>
        <v>0.98163054695562435</v>
      </c>
      <c r="G64" s="6">
        <f t="shared" si="2"/>
        <v>0.76670258620689657</v>
      </c>
      <c r="H64" s="6">
        <f t="shared" si="2"/>
        <v>0.46837011839780618</v>
      </c>
      <c r="I64" s="6">
        <f t="shared" si="2"/>
        <v>-0.12225980758248034</v>
      </c>
      <c r="J64" s="6">
        <f t="shared" si="2"/>
        <v>-0.29591949574256327</v>
      </c>
      <c r="K64" s="6">
        <f t="shared" si="2"/>
        <v>-0.37021342767173349</v>
      </c>
      <c r="L64" s="6">
        <f t="shared" si="2"/>
        <v>-0.41642440403392345</v>
      </c>
      <c r="M64" s="6">
        <f t="shared" si="2"/>
        <v>-0.3525232579443438</v>
      </c>
      <c r="N64" s="6">
        <f t="shared" si="2"/>
        <v>-0.37494191097730989</v>
      </c>
      <c r="O64" s="6">
        <f t="shared" si="2"/>
        <v>-0.44866985317921282</v>
      </c>
      <c r="P64" s="6">
        <f t="shared" si="2"/>
        <v>-0.4447165777620955</v>
      </c>
      <c r="Q64" s="6">
        <f t="shared" si="2"/>
        <v>-0.52564371743238336</v>
      </c>
      <c r="S64" s="6" t="e">
        <f t="shared" si="3"/>
        <v>#REF!</v>
      </c>
      <c r="T64" s="6" t="e">
        <f t="shared" si="3"/>
        <v>#REF!</v>
      </c>
      <c r="U64" s="6" t="e">
        <f t="shared" si="3"/>
        <v>#REF!</v>
      </c>
      <c r="V64" s="6" t="e">
        <f t="shared" si="3"/>
        <v>#REF!</v>
      </c>
      <c r="W64" s="6" t="e">
        <f t="shared" si="3"/>
        <v>#REF!</v>
      </c>
      <c r="X64" s="6" t="e">
        <f t="shared" si="3"/>
        <v>#REF!</v>
      </c>
      <c r="Y64" s="6" t="e">
        <f t="shared" si="3"/>
        <v>#REF!</v>
      </c>
      <c r="Z64" s="6" t="e">
        <f t="shared" si="3"/>
        <v>#REF!</v>
      </c>
      <c r="AA64" s="6" t="e">
        <f t="shared" si="3"/>
        <v>#REF!</v>
      </c>
      <c r="AB64" s="6" t="e">
        <f t="shared" si="3"/>
        <v>#REF!</v>
      </c>
      <c r="AC64" s="6" t="e">
        <f t="shared" si="3"/>
        <v>#REF!</v>
      </c>
      <c r="AD64" s="6" t="e">
        <f t="shared" si="3"/>
        <v>#REF!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si="2"/>
        <v>1.1744008616820754</v>
      </c>
      <c r="G65" s="6">
        <f t="shared" si="2"/>
        <v>1.3746161719549641</v>
      </c>
      <c r="H65" s="6">
        <f t="shared" si="2"/>
        <v>1.7006836632958269</v>
      </c>
      <c r="I65" s="6">
        <f t="shared" si="2"/>
        <v>1.7110105401059967</v>
      </c>
      <c r="J65" s="6">
        <f t="shared" si="2"/>
        <v>1.3399575635253327</v>
      </c>
      <c r="K65" s="6">
        <f t="shared" si="2"/>
        <v>1.7784618708144309</v>
      </c>
      <c r="L65" s="6">
        <f t="shared" si="2"/>
        <v>1.0612885894945654</v>
      </c>
      <c r="M65" s="6">
        <f t="shared" si="2"/>
        <v>0.881602635308538</v>
      </c>
      <c r="N65" s="6">
        <f t="shared" si="2"/>
        <v>0.64630941689119514</v>
      </c>
      <c r="O65" s="6">
        <f t="shared" si="2"/>
        <v>0.57668287996156842</v>
      </c>
      <c r="P65" s="6">
        <f t="shared" si="2"/>
        <v>0.85382277117241911</v>
      </c>
      <c r="Q65" s="6">
        <f t="shared" si="2"/>
        <v>0.84761602482719711</v>
      </c>
      <c r="S65" s="6" t="e">
        <f t="shared" si="3"/>
        <v>#REF!</v>
      </c>
      <c r="T65" s="6" t="e">
        <f t="shared" si="3"/>
        <v>#REF!</v>
      </c>
      <c r="U65" s="6" t="e">
        <f t="shared" si="3"/>
        <v>#REF!</v>
      </c>
      <c r="V65" s="6" t="e">
        <f t="shared" si="3"/>
        <v>#REF!</v>
      </c>
      <c r="W65" s="6" t="e">
        <f t="shared" si="3"/>
        <v>#REF!</v>
      </c>
      <c r="X65" s="6" t="e">
        <f t="shared" si="3"/>
        <v>#REF!</v>
      </c>
      <c r="Y65" s="6" t="e">
        <f t="shared" si="3"/>
        <v>#REF!</v>
      </c>
      <c r="Z65" s="6" t="e">
        <f t="shared" si="3"/>
        <v>#REF!</v>
      </c>
      <c r="AA65" s="6" t="e">
        <f t="shared" si="3"/>
        <v>#REF!</v>
      </c>
      <c r="AB65" s="6" t="e">
        <f t="shared" si="3"/>
        <v>#REF!</v>
      </c>
      <c r="AC65" s="6" t="e">
        <f t="shared" si="3"/>
        <v>#REF!</v>
      </c>
      <c r="AD65" s="6" t="e">
        <f t="shared" si="3"/>
        <v>#REF!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si="2"/>
        <v>-0.38610315186246413</v>
      </c>
      <c r="G66" s="6">
        <f t="shared" si="2"/>
        <v>-0.28958371205235411</v>
      </c>
      <c r="H66" s="6">
        <f t="shared" si="2"/>
        <v>-0.22252366978572613</v>
      </c>
      <c r="I66" s="6">
        <f t="shared" si="2"/>
        <v>2.5338869214800441E-2</v>
      </c>
      <c r="J66" s="6">
        <f t="shared" si="2"/>
        <v>0.23343546533895054</v>
      </c>
      <c r="K66" s="6">
        <f t="shared" si="2"/>
        <v>0.2676114191825838</v>
      </c>
      <c r="L66" s="6">
        <f t="shared" si="2"/>
        <v>0.72147125782583954</v>
      </c>
      <c r="M66" s="6">
        <f t="shared" si="2"/>
        <v>0.68009524422421008</v>
      </c>
      <c r="N66" s="6">
        <f t="shared" si="2"/>
        <v>1.3409904999221305</v>
      </c>
      <c r="O66" s="6">
        <f t="shared" si="2"/>
        <v>1.2990267136053011</v>
      </c>
      <c r="P66" s="6">
        <f t="shared" si="2"/>
        <v>1.1711779448621553</v>
      </c>
      <c r="Q66" s="6">
        <f t="shared" si="2"/>
        <v>1.4633828511858225</v>
      </c>
      <c r="S66" s="6" t="e">
        <f t="shared" si="3"/>
        <v>#REF!</v>
      </c>
      <c r="T66" s="6" t="e">
        <f t="shared" si="3"/>
        <v>#REF!</v>
      </c>
      <c r="U66" s="6" t="e">
        <f t="shared" si="3"/>
        <v>#REF!</v>
      </c>
      <c r="V66" s="6" t="e">
        <f t="shared" si="3"/>
        <v>#REF!</v>
      </c>
      <c r="W66" s="6" t="e">
        <f t="shared" si="3"/>
        <v>#REF!</v>
      </c>
      <c r="X66" s="6" t="e">
        <f t="shared" si="3"/>
        <v>#REF!</v>
      </c>
      <c r="Y66" s="6" t="e">
        <f t="shared" si="3"/>
        <v>#REF!</v>
      </c>
      <c r="Z66" s="6" t="e">
        <f t="shared" si="3"/>
        <v>#REF!</v>
      </c>
      <c r="AA66" s="6" t="e">
        <f t="shared" si="3"/>
        <v>#REF!</v>
      </c>
      <c r="AB66" s="6" t="e">
        <f t="shared" si="3"/>
        <v>#REF!</v>
      </c>
      <c r="AC66" s="6" t="e">
        <f t="shared" si="3"/>
        <v>#REF!</v>
      </c>
      <c r="AD66" s="6" t="e">
        <f t="shared" si="3"/>
        <v>#REF!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73" si="4">F29/F30-1</f>
        <v>-0.17608095676172952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J69" s="6">
        <f t="shared" si="4"/>
        <v>-1</v>
      </c>
      <c r="K69" s="6">
        <f t="shared" si="4"/>
        <v>-1</v>
      </c>
      <c r="L69" s="6">
        <f t="shared" si="4"/>
        <v>-1</v>
      </c>
      <c r="M69" s="6">
        <f t="shared" si="4"/>
        <v>-1</v>
      </c>
      <c r="N69" s="6">
        <f t="shared" si="4"/>
        <v>-1</v>
      </c>
      <c r="O69" s="6">
        <f t="shared" si="4"/>
        <v>-1</v>
      </c>
      <c r="P69" s="6">
        <f t="shared" si="4"/>
        <v>-1</v>
      </c>
      <c r="Q69" s="6">
        <f t="shared" si="4"/>
        <v>-1</v>
      </c>
      <c r="S69" s="6" t="e">
        <f t="shared" ref="S69:AD73" si="5">S29/S30-1</f>
        <v>#REF!</v>
      </c>
      <c r="T69" s="6" t="e">
        <f t="shared" si="5"/>
        <v>#REF!</v>
      </c>
      <c r="U69" s="6" t="e">
        <f t="shared" si="5"/>
        <v>#REF!</v>
      </c>
      <c r="V69" s="6" t="e">
        <f t="shared" si="5"/>
        <v>#REF!</v>
      </c>
      <c r="W69" s="6" t="e">
        <f t="shared" si="5"/>
        <v>#REF!</v>
      </c>
      <c r="X69" s="6" t="e">
        <f t="shared" si="5"/>
        <v>#REF!</v>
      </c>
      <c r="Y69" s="6" t="e">
        <f t="shared" si="5"/>
        <v>#REF!</v>
      </c>
      <c r="Z69" s="6" t="e">
        <f t="shared" si="5"/>
        <v>#REF!</v>
      </c>
      <c r="AA69" s="6" t="e">
        <f t="shared" si="5"/>
        <v>#REF!</v>
      </c>
      <c r="AB69" s="6" t="e">
        <f t="shared" si="5"/>
        <v>#REF!</v>
      </c>
      <c r="AC69" s="6" t="e">
        <f t="shared" si="5"/>
        <v>#REF!</v>
      </c>
      <c r="AD69" s="6" t="e">
        <f t="shared" si="5"/>
        <v>#REF!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si="4"/>
        <v>0.10512403416022775</v>
      </c>
      <c r="G70" s="6">
        <f t="shared" si="4"/>
        <v>0.13233810772644738</v>
      </c>
      <c r="H70" s="6">
        <f t="shared" si="4"/>
        <v>7.6659720154808042E-2</v>
      </c>
      <c r="I70" s="6">
        <f t="shared" si="4"/>
        <v>1.8168279970215861E-2</v>
      </c>
      <c r="J70" s="6">
        <f t="shared" si="4"/>
        <v>0.24082830588618953</v>
      </c>
      <c r="K70" s="6">
        <f t="shared" si="4"/>
        <v>2.4620434961017734E-2</v>
      </c>
      <c r="L70" s="6">
        <f t="shared" si="4"/>
        <v>5.4556445519117425E-2</v>
      </c>
      <c r="M70" s="6">
        <f t="shared" si="4"/>
        <v>4.7148630444544315E-2</v>
      </c>
      <c r="N70" s="6">
        <f t="shared" si="4"/>
        <v>-3.5672853828306317E-2</v>
      </c>
      <c r="O70" s="6">
        <f t="shared" si="4"/>
        <v>-0.13092001716983837</v>
      </c>
      <c r="P70" s="6">
        <f t="shared" si="4"/>
        <v>-8.3404839540072051E-2</v>
      </c>
      <c r="Q70" s="6">
        <f t="shared" si="4"/>
        <v>-0.36448072051787217</v>
      </c>
      <c r="S70" s="6" t="e">
        <f t="shared" si="5"/>
        <v>#REF!</v>
      </c>
      <c r="T70" s="6" t="e">
        <f t="shared" si="5"/>
        <v>#REF!</v>
      </c>
      <c r="U70" s="6" t="e">
        <f t="shared" si="5"/>
        <v>#REF!</v>
      </c>
      <c r="V70" s="6" t="e">
        <f t="shared" si="5"/>
        <v>#REF!</v>
      </c>
      <c r="W70" s="6" t="e">
        <f t="shared" si="5"/>
        <v>#REF!</v>
      </c>
      <c r="X70" s="6" t="e">
        <f t="shared" si="5"/>
        <v>#REF!</v>
      </c>
      <c r="Y70" s="6" t="e">
        <f t="shared" si="5"/>
        <v>#REF!</v>
      </c>
      <c r="Z70" s="6" t="e">
        <f t="shared" si="5"/>
        <v>#REF!</v>
      </c>
      <c r="AA70" s="6" t="e">
        <f t="shared" si="5"/>
        <v>#REF!</v>
      </c>
      <c r="AB70" s="6" t="e">
        <f t="shared" si="5"/>
        <v>#REF!</v>
      </c>
      <c r="AC70" s="6" t="e">
        <f t="shared" si="5"/>
        <v>#REF!</v>
      </c>
      <c r="AD70" s="6" t="e">
        <f t="shared" si="5"/>
        <v>#REF!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si="4"/>
        <v>-0.1103473227206947</v>
      </c>
      <c r="G71" s="6">
        <f t="shared" si="4"/>
        <v>-6.1352016663510645E-2</v>
      </c>
      <c r="H71" s="6">
        <f t="shared" si="4"/>
        <v>0.19240326588569401</v>
      </c>
      <c r="I71" s="6">
        <f t="shared" si="4"/>
        <v>0.27661596958174894</v>
      </c>
      <c r="J71" s="6">
        <f t="shared" si="4"/>
        <v>0.43428437792329277</v>
      </c>
      <c r="K71" s="6">
        <f t="shared" si="4"/>
        <v>0.37450648618161297</v>
      </c>
      <c r="L71" s="6">
        <f t="shared" si="4"/>
        <v>0.24543572369659317</v>
      </c>
      <c r="M71" s="6">
        <f t="shared" si="4"/>
        <v>0.32244655581947734</v>
      </c>
      <c r="N71" s="6">
        <f t="shared" si="4"/>
        <v>0.2561020036429873</v>
      </c>
      <c r="O71" s="6">
        <f t="shared" si="4"/>
        <v>0.23436948074885189</v>
      </c>
      <c r="P71" s="6">
        <f t="shared" si="4"/>
        <v>0.13057819169577023</v>
      </c>
      <c r="Q71" s="6">
        <f t="shared" si="4"/>
        <v>0.24652087475149109</v>
      </c>
      <c r="S71" s="6" t="e">
        <f t="shared" si="5"/>
        <v>#REF!</v>
      </c>
      <c r="T71" s="6" t="e">
        <f t="shared" si="5"/>
        <v>#REF!</v>
      </c>
      <c r="U71" s="6" t="e">
        <f t="shared" si="5"/>
        <v>#REF!</v>
      </c>
      <c r="V71" s="6" t="e">
        <f t="shared" si="5"/>
        <v>#REF!</v>
      </c>
      <c r="W71" s="6" t="e">
        <f t="shared" si="5"/>
        <v>#REF!</v>
      </c>
      <c r="X71" s="6" t="e">
        <f t="shared" si="5"/>
        <v>#REF!</v>
      </c>
      <c r="Y71" s="6" t="e">
        <f t="shared" si="5"/>
        <v>#REF!</v>
      </c>
      <c r="Z71" s="6" t="e">
        <f t="shared" si="5"/>
        <v>#REF!</v>
      </c>
      <c r="AA71" s="6" t="e">
        <f t="shared" si="5"/>
        <v>#REF!</v>
      </c>
      <c r="AB71" s="6" t="e">
        <f t="shared" si="5"/>
        <v>#REF!</v>
      </c>
      <c r="AC71" s="6" t="e">
        <f t="shared" si="5"/>
        <v>#REF!</v>
      </c>
      <c r="AD71" s="6" t="e">
        <f t="shared" si="5"/>
        <v>#REF!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si="4"/>
        <v>-2.0726306465899014E-2</v>
      </c>
      <c r="G72" s="6">
        <f t="shared" si="4"/>
        <v>7.0111448834853096E-2</v>
      </c>
      <c r="H72" s="6">
        <f t="shared" si="4"/>
        <v>-5.4063129617192729E-2</v>
      </c>
      <c r="I72" s="6">
        <f t="shared" si="4"/>
        <v>-0.18119551681195512</v>
      </c>
      <c r="J72" s="6">
        <f t="shared" si="4"/>
        <v>-0.33374883141165468</v>
      </c>
      <c r="K72" s="6">
        <f t="shared" si="4"/>
        <v>-0.17342657342657342</v>
      </c>
      <c r="L72" s="6">
        <f t="shared" si="4"/>
        <v>-0.13763999350754752</v>
      </c>
      <c r="M72" s="6">
        <f t="shared" si="4"/>
        <v>-0.19374401532077878</v>
      </c>
      <c r="N72" s="6">
        <f t="shared" si="4"/>
        <v>-9.5998682693891002E-2</v>
      </c>
      <c r="O72" s="6">
        <f t="shared" si="4"/>
        <v>-0.12825250192455739</v>
      </c>
      <c r="P72" s="6">
        <f t="shared" si="4"/>
        <v>-0.11351909184726527</v>
      </c>
      <c r="Q72" s="6">
        <f t="shared" si="4"/>
        <v>-5.6976744186046924E-3</v>
      </c>
      <c r="S72" s="6" t="e">
        <f t="shared" si="5"/>
        <v>#REF!</v>
      </c>
      <c r="T72" s="6" t="e">
        <f t="shared" si="5"/>
        <v>#REF!</v>
      </c>
      <c r="U72" s="6" t="e">
        <f t="shared" si="5"/>
        <v>#REF!</v>
      </c>
      <c r="V72" s="6" t="e">
        <f t="shared" si="5"/>
        <v>#REF!</v>
      </c>
      <c r="W72" s="6" t="e">
        <f t="shared" si="5"/>
        <v>#REF!</v>
      </c>
      <c r="X72" s="6" t="e">
        <f t="shared" si="5"/>
        <v>#REF!</v>
      </c>
      <c r="Y72" s="6" t="e">
        <f t="shared" si="5"/>
        <v>#REF!</v>
      </c>
      <c r="Z72" s="6" t="e">
        <f t="shared" si="5"/>
        <v>#REF!</v>
      </c>
      <c r="AA72" s="6" t="e">
        <f t="shared" si="5"/>
        <v>#REF!</v>
      </c>
      <c r="AB72" s="6" t="e">
        <f t="shared" si="5"/>
        <v>#REF!</v>
      </c>
      <c r="AC72" s="6" t="e">
        <f t="shared" si="5"/>
        <v>#REF!</v>
      </c>
      <c r="AD72" s="6" t="e">
        <f t="shared" si="5"/>
        <v>#REF!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si="4"/>
        <v>-6.9096306068601621E-2</v>
      </c>
      <c r="G73" s="6">
        <f t="shared" si="4"/>
        <v>-0.12978310703579621</v>
      </c>
      <c r="H73" s="6">
        <f t="shared" si="4"/>
        <v>-0.17734806629834254</v>
      </c>
      <c r="I73" s="6">
        <f t="shared" si="4"/>
        <v>2.9652187850617073E-2</v>
      </c>
      <c r="J73" s="6">
        <f t="shared" si="4"/>
        <v>-6.032210834553442E-2</v>
      </c>
      <c r="K73" s="6">
        <f t="shared" si="4"/>
        <v>-6.0583941605839464E-2</v>
      </c>
      <c r="L73" s="6">
        <f t="shared" si="4"/>
        <v>-9.3262582408747408E-3</v>
      </c>
      <c r="M73" s="6">
        <f t="shared" si="4"/>
        <v>-7.36250739207569E-2</v>
      </c>
      <c r="N73" s="6">
        <f t="shared" si="4"/>
        <v>8.8936704321319615E-2</v>
      </c>
      <c r="O73" s="6">
        <f t="shared" si="4"/>
        <v>-3.2474303590049214E-2</v>
      </c>
      <c r="P73" s="6">
        <f t="shared" si="4"/>
        <v>-4.750982961992134E-2</v>
      </c>
      <c r="Q73" s="6">
        <f t="shared" si="4"/>
        <v>7.4999999999999956E-2</v>
      </c>
      <c r="S73" s="6" t="e">
        <f t="shared" si="5"/>
        <v>#REF!</v>
      </c>
      <c r="T73" s="6" t="e">
        <f t="shared" si="5"/>
        <v>#REF!</v>
      </c>
      <c r="U73" s="6" t="e">
        <f t="shared" si="5"/>
        <v>#REF!</v>
      </c>
      <c r="V73" s="6" t="e">
        <f t="shared" si="5"/>
        <v>#REF!</v>
      </c>
      <c r="W73" s="6" t="e">
        <f t="shared" si="5"/>
        <v>#REF!</v>
      </c>
      <c r="X73" s="6" t="e">
        <f t="shared" si="5"/>
        <v>#REF!</v>
      </c>
      <c r="Y73" s="6" t="e">
        <f t="shared" si="5"/>
        <v>#REF!</v>
      </c>
      <c r="Z73" s="6" t="e">
        <f t="shared" si="5"/>
        <v>#REF!</v>
      </c>
      <c r="AA73" s="6" t="e">
        <f t="shared" si="5"/>
        <v>#REF!</v>
      </c>
      <c r="AB73" s="6" t="e">
        <f t="shared" si="5"/>
        <v>#REF!</v>
      </c>
      <c r="AC73" s="6" t="e">
        <f t="shared" si="5"/>
        <v>#REF!</v>
      </c>
      <c r="AD73" s="6" t="e">
        <f t="shared" si="5"/>
        <v>#REF!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80" si="6">F37/F38-1</f>
        <v>-0.61666398843001768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J76" s="6">
        <f t="shared" si="6"/>
        <v>-1</v>
      </c>
      <c r="K76" s="6">
        <f t="shared" si="6"/>
        <v>-1</v>
      </c>
      <c r="L76" s="6">
        <f t="shared" si="6"/>
        <v>-1</v>
      </c>
      <c r="M76" s="6">
        <f t="shared" si="6"/>
        <v>-1</v>
      </c>
      <c r="N76" s="6">
        <f t="shared" si="6"/>
        <v>-1</v>
      </c>
      <c r="O76" s="6">
        <f t="shared" si="6"/>
        <v>-1</v>
      </c>
      <c r="P76" s="6">
        <f t="shared" si="6"/>
        <v>-1</v>
      </c>
      <c r="Q76" s="6">
        <f t="shared" si="6"/>
        <v>-1</v>
      </c>
      <c r="S76" s="6" t="e">
        <f t="shared" ref="S76:AD80" si="7">S37/S38-1</f>
        <v>#REF!</v>
      </c>
      <c r="T76" s="6" t="e">
        <f t="shared" si="7"/>
        <v>#REF!</v>
      </c>
      <c r="U76" s="6" t="e">
        <f t="shared" si="7"/>
        <v>#REF!</v>
      </c>
      <c r="V76" s="6" t="e">
        <f t="shared" si="7"/>
        <v>#REF!</v>
      </c>
      <c r="W76" s="6" t="e">
        <f t="shared" si="7"/>
        <v>#REF!</v>
      </c>
      <c r="X76" s="6" t="e">
        <f t="shared" si="7"/>
        <v>#REF!</v>
      </c>
      <c r="Y76" s="6" t="e">
        <f t="shared" si="7"/>
        <v>#REF!</v>
      </c>
      <c r="Z76" s="6" t="e">
        <f t="shared" si="7"/>
        <v>#REF!</v>
      </c>
      <c r="AA76" s="6" t="e">
        <f t="shared" si="7"/>
        <v>#REF!</v>
      </c>
      <c r="AB76" s="6" t="e">
        <f t="shared" si="7"/>
        <v>#REF!</v>
      </c>
      <c r="AC76" s="6" t="e">
        <f t="shared" si="7"/>
        <v>#REF!</v>
      </c>
      <c r="AD76" s="6" t="e">
        <f t="shared" si="7"/>
        <v>#REF!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si="6"/>
        <v>1.3724742661075107</v>
      </c>
      <c r="G77" s="6">
        <f t="shared" si="6"/>
        <v>0.19598272949127082</v>
      </c>
      <c r="H77" s="6">
        <f t="shared" si="6"/>
        <v>0.55879160636758329</v>
      </c>
      <c r="I77" s="6">
        <f t="shared" si="6"/>
        <v>0.85856353591160217</v>
      </c>
      <c r="J77" s="6">
        <f t="shared" si="6"/>
        <v>0.35449598341539268</v>
      </c>
      <c r="K77" s="6">
        <f t="shared" si="6"/>
        <v>-0.24582880837200116</v>
      </c>
      <c r="L77" s="6">
        <f t="shared" si="6"/>
        <v>-0.188673308862087</v>
      </c>
      <c r="M77" s="6">
        <f t="shared" si="6"/>
        <v>-0.10997634917222099</v>
      </c>
      <c r="N77" s="6">
        <f t="shared" si="6"/>
        <v>-0.16808018504240552</v>
      </c>
      <c r="O77" s="6">
        <f t="shared" si="6"/>
        <v>-0.3074648174586988</v>
      </c>
      <c r="P77" s="6">
        <f t="shared" si="6"/>
        <v>-0.30258640421149008</v>
      </c>
      <c r="Q77" s="6">
        <f t="shared" si="6"/>
        <v>-0.47957166392092254</v>
      </c>
      <c r="S77" s="6" t="e">
        <f t="shared" si="7"/>
        <v>#REF!</v>
      </c>
      <c r="T77" s="6" t="e">
        <f t="shared" si="7"/>
        <v>#REF!</v>
      </c>
      <c r="U77" s="6" t="e">
        <f t="shared" si="7"/>
        <v>#REF!</v>
      </c>
      <c r="V77" s="6" t="e">
        <f t="shared" si="7"/>
        <v>#REF!</v>
      </c>
      <c r="W77" s="6" t="e">
        <f t="shared" si="7"/>
        <v>#REF!</v>
      </c>
      <c r="X77" s="6" t="e">
        <f t="shared" si="7"/>
        <v>#REF!</v>
      </c>
      <c r="Y77" s="6" t="e">
        <f t="shared" si="7"/>
        <v>#REF!</v>
      </c>
      <c r="Z77" s="6" t="e">
        <f t="shared" si="7"/>
        <v>#REF!</v>
      </c>
      <c r="AA77" s="6" t="e">
        <f t="shared" si="7"/>
        <v>#REF!</v>
      </c>
      <c r="AB77" s="6" t="e">
        <f t="shared" si="7"/>
        <v>#REF!</v>
      </c>
      <c r="AC77" s="6" t="e">
        <f t="shared" si="7"/>
        <v>#REF!</v>
      </c>
      <c r="AD77" s="6" t="e">
        <f t="shared" si="7"/>
        <v>#REF!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si="6"/>
        <v>-0.34645571197209413</v>
      </c>
      <c r="G78" s="6">
        <f t="shared" si="6"/>
        <v>1.5802857834826836</v>
      </c>
      <c r="H78" s="6">
        <f t="shared" si="6"/>
        <v>1.2299314239612746</v>
      </c>
      <c r="I78" s="6">
        <f t="shared" si="6"/>
        <v>0.98944823038030338</v>
      </c>
      <c r="J78" s="6">
        <f t="shared" si="6"/>
        <v>0.62998944033790916</v>
      </c>
      <c r="K78" s="6">
        <f t="shared" si="6"/>
        <v>1.3430488086976635</v>
      </c>
      <c r="L78" s="6">
        <f t="shared" si="6"/>
        <v>1.4467539132666154</v>
      </c>
      <c r="M78" s="6">
        <f t="shared" si="6"/>
        <v>1.4951716738197427</v>
      </c>
      <c r="N78" s="6">
        <f t="shared" si="6"/>
        <v>1.5548260013131978</v>
      </c>
      <c r="O78" s="6">
        <f t="shared" si="6"/>
        <v>2.3263229308005426</v>
      </c>
      <c r="P78" s="6">
        <f t="shared" si="6"/>
        <v>1.4394193188163036</v>
      </c>
      <c r="Q78" s="6">
        <f t="shared" si="6"/>
        <v>0.86596987396249614</v>
      </c>
      <c r="S78" s="6" t="e">
        <f t="shared" si="7"/>
        <v>#REF!</v>
      </c>
      <c r="T78" s="6" t="e">
        <f t="shared" si="7"/>
        <v>#REF!</v>
      </c>
      <c r="U78" s="6" t="e">
        <f t="shared" si="7"/>
        <v>#REF!</v>
      </c>
      <c r="V78" s="6" t="e">
        <f t="shared" si="7"/>
        <v>#REF!</v>
      </c>
      <c r="W78" s="6" t="e">
        <f t="shared" si="7"/>
        <v>#REF!</v>
      </c>
      <c r="X78" s="6" t="e">
        <f t="shared" si="7"/>
        <v>#REF!</v>
      </c>
      <c r="Y78" s="6" t="e">
        <f t="shared" si="7"/>
        <v>#REF!</v>
      </c>
      <c r="Z78" s="6" t="e">
        <f t="shared" si="7"/>
        <v>#REF!</v>
      </c>
      <c r="AA78" s="6" t="e">
        <f t="shared" si="7"/>
        <v>#REF!</v>
      </c>
      <c r="AB78" s="6" t="e">
        <f t="shared" si="7"/>
        <v>#REF!</v>
      </c>
      <c r="AC78" s="6" t="e">
        <f t="shared" si="7"/>
        <v>#REF!</v>
      </c>
      <c r="AD78" s="6" t="e">
        <f t="shared" si="7"/>
        <v>#REF!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si="6"/>
        <v>0.40701139351446103</v>
      </c>
      <c r="G79" s="6">
        <f t="shared" si="6"/>
        <v>-0.35332811276429132</v>
      </c>
      <c r="H79" s="6">
        <f t="shared" si="6"/>
        <v>-0.58107308829742288</v>
      </c>
      <c r="I79" s="6">
        <f t="shared" si="6"/>
        <v>-0.37272476558190848</v>
      </c>
      <c r="J79" s="6">
        <f t="shared" si="6"/>
        <v>-0.2009787377657779</v>
      </c>
      <c r="K79" s="6">
        <f t="shared" si="6"/>
        <v>-0.20445344129554655</v>
      </c>
      <c r="L79" s="6">
        <f t="shared" si="6"/>
        <v>-0.35724888668975752</v>
      </c>
      <c r="M79" s="6">
        <f t="shared" si="6"/>
        <v>-0.43583535108958837</v>
      </c>
      <c r="N79" s="6">
        <f t="shared" si="6"/>
        <v>-0.60369502992453805</v>
      </c>
      <c r="O79" s="6">
        <f t="shared" si="6"/>
        <v>-0.71642939592150823</v>
      </c>
      <c r="P79" s="6">
        <f t="shared" si="6"/>
        <v>-0.20594103303037026</v>
      </c>
      <c r="Q79" s="6">
        <f t="shared" si="6"/>
        <v>-0.20415902140672781</v>
      </c>
      <c r="S79" s="6" t="e">
        <f t="shared" si="7"/>
        <v>#REF!</v>
      </c>
      <c r="T79" s="6" t="e">
        <f t="shared" si="7"/>
        <v>#REF!</v>
      </c>
      <c r="U79" s="6" t="e">
        <f t="shared" si="7"/>
        <v>#REF!</v>
      </c>
      <c r="V79" s="6" t="e">
        <f t="shared" si="7"/>
        <v>#REF!</v>
      </c>
      <c r="W79" s="6" t="e">
        <f t="shared" si="7"/>
        <v>#REF!</v>
      </c>
      <c r="X79" s="6" t="e">
        <f t="shared" si="7"/>
        <v>#REF!</v>
      </c>
      <c r="Y79" s="6" t="e">
        <f t="shared" si="7"/>
        <v>#REF!</v>
      </c>
      <c r="Z79" s="6" t="e">
        <f t="shared" si="7"/>
        <v>#REF!</v>
      </c>
      <c r="AA79" s="6" t="e">
        <f t="shared" si="7"/>
        <v>#REF!</v>
      </c>
      <c r="AB79" s="6" t="e">
        <f t="shared" si="7"/>
        <v>#REF!</v>
      </c>
      <c r="AC79" s="6" t="e">
        <f t="shared" si="7"/>
        <v>#REF!</v>
      </c>
      <c r="AD79" s="6" t="e">
        <f t="shared" si="7"/>
        <v>#REF!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si="6"/>
        <v>-0.19568588749471305</v>
      </c>
      <c r="G80" s="6">
        <f t="shared" si="6"/>
        <v>-5.2967751986290335E-3</v>
      </c>
      <c r="H80" s="6">
        <f t="shared" si="6"/>
        <v>0.69653096330275233</v>
      </c>
      <c r="I80" s="6">
        <f t="shared" si="6"/>
        <v>0.15257469802924351</v>
      </c>
      <c r="J80" s="6">
        <f t="shared" si="6"/>
        <v>-6.8531908204967018E-2</v>
      </c>
      <c r="K80" s="6">
        <f t="shared" si="6"/>
        <v>-0.22943845717526945</v>
      </c>
      <c r="L80" s="6">
        <f t="shared" si="6"/>
        <v>-5.1470588235294157E-2</v>
      </c>
      <c r="M80" s="6">
        <f t="shared" si="6"/>
        <v>-7.1518898412252341E-2</v>
      </c>
      <c r="N80" s="6">
        <f t="shared" si="6"/>
        <v>0.23153340810767498</v>
      </c>
      <c r="O80" s="6">
        <f t="shared" si="6"/>
        <v>8.6765628266778139E-2</v>
      </c>
      <c r="P80" s="6">
        <f t="shared" si="6"/>
        <v>-0.46904425612052736</v>
      </c>
      <c r="Q80" s="6">
        <f t="shared" si="6"/>
        <v>-0.23304249929636922</v>
      </c>
      <c r="S80" s="6" t="e">
        <f t="shared" si="7"/>
        <v>#REF!</v>
      </c>
      <c r="T80" s="6" t="e">
        <f t="shared" si="7"/>
        <v>#REF!</v>
      </c>
      <c r="U80" s="6" t="e">
        <f t="shared" si="7"/>
        <v>#REF!</v>
      </c>
      <c r="V80" s="6" t="e">
        <f t="shared" si="7"/>
        <v>#REF!</v>
      </c>
      <c r="W80" s="6" t="e">
        <f t="shared" si="7"/>
        <v>#REF!</v>
      </c>
      <c r="X80" s="6" t="e">
        <f t="shared" si="7"/>
        <v>#REF!</v>
      </c>
      <c r="Y80" s="6" t="e">
        <f t="shared" si="7"/>
        <v>#REF!</v>
      </c>
      <c r="Z80" s="6" t="e">
        <f t="shared" si="7"/>
        <v>#REF!</v>
      </c>
      <c r="AA80" s="6" t="e">
        <f t="shared" si="7"/>
        <v>#REF!</v>
      </c>
      <c r="AB80" s="6" t="e">
        <f t="shared" si="7"/>
        <v>#REF!</v>
      </c>
      <c r="AC80" s="6" t="e">
        <f t="shared" si="7"/>
        <v>#REF!</v>
      </c>
      <c r="AD80" s="6" t="e">
        <f t="shared" si="7"/>
        <v>#REF!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-0.52857142857142858</v>
      </c>
      <c r="G83" s="6">
        <f t="shared" ref="G83:Q83" si="8">G45/G46-1</f>
        <v>-1</v>
      </c>
      <c r="H83" s="6">
        <f t="shared" si="8"/>
        <v>-1</v>
      </c>
      <c r="I83" s="6">
        <f t="shared" si="8"/>
        <v>-1</v>
      </c>
      <c r="J83" s="6">
        <f t="shared" si="8"/>
        <v>-1</v>
      </c>
      <c r="K83" s="6">
        <f t="shared" si="8"/>
        <v>-1</v>
      </c>
      <c r="L83" s="6">
        <f t="shared" si="8"/>
        <v>-1</v>
      </c>
      <c r="M83" s="6">
        <f t="shared" si="8"/>
        <v>-1</v>
      </c>
      <c r="N83" s="6">
        <f t="shared" si="8"/>
        <v>-1</v>
      </c>
      <c r="O83" s="6">
        <f t="shared" si="8"/>
        <v>-1</v>
      </c>
      <c r="P83" s="6">
        <f t="shared" si="8"/>
        <v>-1</v>
      </c>
      <c r="Q83" s="6">
        <f t="shared" si="8"/>
        <v>-1</v>
      </c>
      <c r="S83" s="6">
        <f t="shared" ref="S83:AD87" si="9">S45/S46-1</f>
        <v>-0.3783469150174622</v>
      </c>
      <c r="T83" s="6">
        <f t="shared" si="9"/>
        <v>-1</v>
      </c>
      <c r="U83" s="6">
        <f t="shared" si="9"/>
        <v>-1</v>
      </c>
      <c r="V83" s="6">
        <f t="shared" si="9"/>
        <v>-1</v>
      </c>
      <c r="W83" s="6">
        <f t="shared" si="9"/>
        <v>-1</v>
      </c>
      <c r="X83" s="6">
        <f t="shared" si="9"/>
        <v>-1</v>
      </c>
      <c r="Y83" s="6">
        <f t="shared" si="9"/>
        <v>-1</v>
      </c>
      <c r="Z83" s="6">
        <f t="shared" si="9"/>
        <v>-1</v>
      </c>
      <c r="AA83" s="6">
        <f t="shared" si="9"/>
        <v>-1</v>
      </c>
      <c r="AB83" s="6">
        <f t="shared" si="9"/>
        <v>-1</v>
      </c>
      <c r="AC83" s="6">
        <f t="shared" si="9"/>
        <v>-1</v>
      </c>
      <c r="AD83" s="6">
        <f t="shared" si="9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10">F46/F47-1</f>
        <v>-0.25355450236966826</v>
      </c>
      <c r="G84" s="6">
        <f t="shared" si="10"/>
        <v>-0.31351351351351353</v>
      </c>
      <c r="H84" s="6">
        <f t="shared" si="10"/>
        <v>-0.28997289972899731</v>
      </c>
      <c r="I84" s="6">
        <f t="shared" si="10"/>
        <v>-0.23004201680672265</v>
      </c>
      <c r="J84" s="6">
        <f t="shared" si="10"/>
        <v>-0.19617224880382778</v>
      </c>
      <c r="K84" s="6">
        <f t="shared" si="10"/>
        <v>-0.30119176598049835</v>
      </c>
      <c r="L84" s="6">
        <f t="shared" si="10"/>
        <v>-0.35876042908224082</v>
      </c>
      <c r="M84" s="6">
        <f t="shared" si="10"/>
        <v>-0.33953488372093021</v>
      </c>
      <c r="N84" s="6">
        <f t="shared" si="10"/>
        <v>-0.39734299516908211</v>
      </c>
      <c r="O84" s="6">
        <f t="shared" si="10"/>
        <v>-0.44746600741656362</v>
      </c>
      <c r="P84" s="6">
        <f t="shared" si="10"/>
        <v>-0.4748010610079576</v>
      </c>
      <c r="Q84" s="6">
        <f t="shared" si="10"/>
        <v>-0.50602409638554224</v>
      </c>
      <c r="S84" s="6">
        <f t="shared" si="9"/>
        <v>-0.3096023688663283</v>
      </c>
      <c r="T84" s="6">
        <f t="shared" si="9"/>
        <v>-0.25533731853116992</v>
      </c>
      <c r="U84" s="6">
        <f t="shared" si="9"/>
        <v>-0.17200938232994512</v>
      </c>
      <c r="V84" s="6">
        <f t="shared" si="9"/>
        <v>-0.16803988676215842</v>
      </c>
      <c r="W84" s="6">
        <f t="shared" si="9"/>
        <v>-0.18820861678004541</v>
      </c>
      <c r="X84" s="6">
        <f t="shared" si="9"/>
        <v>-0.30053667262969597</v>
      </c>
      <c r="Y84" s="6">
        <f t="shared" si="9"/>
        <v>-0.32760563380281693</v>
      </c>
      <c r="Z84" s="6">
        <f t="shared" si="9"/>
        <v>-0.36145943200906283</v>
      </c>
      <c r="AA84" s="6">
        <f t="shared" si="9"/>
        <v>-0.36930693069306919</v>
      </c>
      <c r="AB84" s="6">
        <f t="shared" si="9"/>
        <v>-0.40042598509052185</v>
      </c>
      <c r="AC84" s="6">
        <f t="shared" si="9"/>
        <v>-0.4263217097862767</v>
      </c>
      <c r="AD84" s="6">
        <f t="shared" si="9"/>
        <v>-0.43246592317224286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10"/>
        <v>0.37908496732026142</v>
      </c>
      <c r="G85" s="6">
        <f t="shared" si="10"/>
        <v>0.44984326018808773</v>
      </c>
      <c r="H85" s="6">
        <f t="shared" si="10"/>
        <v>0.42471042471042475</v>
      </c>
      <c r="I85" s="6">
        <f t="shared" si="10"/>
        <v>0.18407960199004969</v>
      </c>
      <c r="J85" s="6">
        <f t="shared" si="10"/>
        <v>6.2261753494281979E-2</v>
      </c>
      <c r="K85" s="6">
        <f t="shared" si="10"/>
        <v>-3.2494758909853205E-2</v>
      </c>
      <c r="L85" s="6">
        <f t="shared" si="10"/>
        <v>-0.15080971659919029</v>
      </c>
      <c r="M85" s="6">
        <f t="shared" si="10"/>
        <v>-9.758656873032534E-2</v>
      </c>
      <c r="N85" s="6">
        <f t="shared" si="10"/>
        <v>-0.14989733059548249</v>
      </c>
      <c r="O85" s="6">
        <f t="shared" si="10"/>
        <v>-0.19019019019019023</v>
      </c>
      <c r="P85" s="6">
        <f t="shared" si="10"/>
        <v>-0.16315205327413984</v>
      </c>
      <c r="Q85" s="6">
        <f t="shared" si="10"/>
        <v>-0.21027592768791625</v>
      </c>
      <c r="S85" s="6">
        <f t="shared" si="9"/>
        <v>0.37085105207930624</v>
      </c>
      <c r="T85" s="6">
        <f t="shared" si="9"/>
        <v>5.0224215246636783E-2</v>
      </c>
      <c r="U85" s="6">
        <f t="shared" si="9"/>
        <v>-0.17114410274537528</v>
      </c>
      <c r="V85" s="6">
        <f t="shared" si="9"/>
        <v>3.1107044830741115E-2</v>
      </c>
      <c r="W85" s="6">
        <f t="shared" si="9"/>
        <v>-5.0632911392405111E-2</v>
      </c>
      <c r="X85" s="6">
        <f t="shared" si="9"/>
        <v>-0.14916286149162861</v>
      </c>
      <c r="Y85" s="6">
        <f t="shared" si="9"/>
        <v>-0.2300108449176772</v>
      </c>
      <c r="Z85" s="6">
        <f t="shared" si="9"/>
        <v>-0.22508454346528739</v>
      </c>
      <c r="AA85" s="6">
        <f t="shared" si="9"/>
        <v>-0.21461897356143089</v>
      </c>
      <c r="AB85" s="6">
        <f t="shared" si="9"/>
        <v>-0.22358777765249738</v>
      </c>
      <c r="AC85" s="6">
        <f t="shared" si="9"/>
        <v>-0.24323476702508962</v>
      </c>
      <c r="AD85" s="6">
        <f t="shared" si="9"/>
        <v>-0.27306227736150346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10"/>
        <v>0.40689655172413786</v>
      </c>
      <c r="G86" s="6">
        <f t="shared" si="10"/>
        <v>0.37796976241900637</v>
      </c>
      <c r="H86" s="6">
        <f t="shared" si="10"/>
        <v>0.27168576104746323</v>
      </c>
      <c r="I86" s="6">
        <f t="shared" si="10"/>
        <v>0.28434504792332271</v>
      </c>
      <c r="J86" s="6">
        <f t="shared" si="10"/>
        <v>0.14389534883720922</v>
      </c>
      <c r="K86" s="6">
        <f t="shared" si="10"/>
        <v>0.46319018404907975</v>
      </c>
      <c r="L86" s="6">
        <f t="shared" si="10"/>
        <v>0.35528120713305889</v>
      </c>
      <c r="M86" s="6">
        <f t="shared" si="10"/>
        <v>0.26225165562913899</v>
      </c>
      <c r="N86" s="6">
        <f t="shared" si="10"/>
        <v>0.28665785997357984</v>
      </c>
      <c r="O86" s="6">
        <f t="shared" si="10"/>
        <v>0.2050663449939687</v>
      </c>
      <c r="P86" s="6">
        <f t="shared" si="10"/>
        <v>0.38190184049079745</v>
      </c>
      <c r="Q86" s="6">
        <f t="shared" si="10"/>
        <v>0.38107752956635998</v>
      </c>
      <c r="S86" s="6">
        <f t="shared" si="9"/>
        <v>0.34604519774011311</v>
      </c>
      <c r="T86" s="6">
        <f t="shared" si="9"/>
        <v>0.54861111111111116</v>
      </c>
      <c r="U86" s="6">
        <f t="shared" si="9"/>
        <v>0.65754010695187159</v>
      </c>
      <c r="V86" s="6">
        <f t="shared" si="9"/>
        <v>0.12217659137576997</v>
      </c>
      <c r="W86" s="6">
        <f t="shared" si="9"/>
        <v>0.2477948717948717</v>
      </c>
      <c r="X86" s="6">
        <f t="shared" si="9"/>
        <v>0.17921565108139648</v>
      </c>
      <c r="Y86" s="6">
        <f t="shared" si="9"/>
        <v>0.37345971563981051</v>
      </c>
      <c r="Z86" s="6">
        <f t="shared" si="9"/>
        <v>0.25439800374298183</v>
      </c>
      <c r="AA86" s="6">
        <f t="shared" si="9"/>
        <v>0.25874810355796996</v>
      </c>
      <c r="AB86" s="6">
        <f t="shared" si="9"/>
        <v>0.28851255748142912</v>
      </c>
      <c r="AC86" s="6">
        <f t="shared" si="9"/>
        <v>0.42893725992317555</v>
      </c>
      <c r="AD86" s="6">
        <f t="shared" si="9"/>
        <v>0.56798921417565462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10"/>
        <v>-0.20765027322404372</v>
      </c>
      <c r="G87" s="6">
        <f t="shared" si="10"/>
        <v>-0.128060263653484</v>
      </c>
      <c r="H87" s="6">
        <f t="shared" si="10"/>
        <v>-6.8597560975609762E-2</v>
      </c>
      <c r="I87" s="6">
        <f t="shared" si="10"/>
        <v>9.6774193548387899E-3</v>
      </c>
      <c r="J87" s="6">
        <f t="shared" si="10"/>
        <v>2.8400597907324299E-2</v>
      </c>
      <c r="K87" s="6">
        <f t="shared" si="10"/>
        <v>-3.1203566121842496E-2</v>
      </c>
      <c r="L87" s="6">
        <f t="shared" si="10"/>
        <v>0.16453674121405748</v>
      </c>
      <c r="M87" s="6">
        <f t="shared" si="10"/>
        <v>0.12855007473841562</v>
      </c>
      <c r="N87" s="6">
        <f t="shared" si="10"/>
        <v>0.37636363636363646</v>
      </c>
      <c r="O87" s="6">
        <f t="shared" si="10"/>
        <v>0.32216905901116433</v>
      </c>
      <c r="P87" s="6">
        <f t="shared" si="10"/>
        <v>0.17266187050359716</v>
      </c>
      <c r="Q87" s="6">
        <f t="shared" si="10"/>
        <v>0.30756013745704469</v>
      </c>
      <c r="S87" s="6">
        <f t="shared" si="9"/>
        <v>-0.10831234256926947</v>
      </c>
      <c r="T87" s="6">
        <f t="shared" si="9"/>
        <v>-9.8873591989987464E-2</v>
      </c>
      <c r="U87" s="6">
        <f t="shared" si="9"/>
        <v>-5.4696188454150252E-2</v>
      </c>
      <c r="V87" s="6">
        <f t="shared" si="9"/>
        <v>-2.4385485758877667E-3</v>
      </c>
      <c r="W87" s="6">
        <f t="shared" si="9"/>
        <v>4.3897216274090045E-2</v>
      </c>
      <c r="X87" s="6">
        <f t="shared" si="9"/>
        <v>0.17921286031042127</v>
      </c>
      <c r="Y87" s="6">
        <f t="shared" si="9"/>
        <v>0.12143146385908077</v>
      </c>
      <c r="Z87" s="6">
        <f t="shared" si="9"/>
        <v>0.35565736641614354</v>
      </c>
      <c r="AA87" s="6">
        <f t="shared" si="9"/>
        <v>0.30190140845070412</v>
      </c>
      <c r="AB87" s="6">
        <f t="shared" si="9"/>
        <v>0.28822055137844593</v>
      </c>
      <c r="AC87" s="6">
        <f t="shared" si="9"/>
        <v>0.22155313990771863</v>
      </c>
      <c r="AD87" s="6">
        <f t="shared" si="9"/>
        <v>0.21932317230689757</v>
      </c>
    </row>
    <row r="88" spans="2:30" x14ac:dyDescent="0.25">
      <c r="B88" s="4"/>
    </row>
    <row r="89" spans="2:30" x14ac:dyDescent="0.25">
      <c r="B89" s="4"/>
    </row>
  </sheetData>
  <mergeCells count="1">
    <mergeCell ref="S8:AD8"/>
  </mergeCells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6769-2C9E-4BE6-ABFD-5BE978EBF7D3}">
  <sheetPr>
    <tabColor rgb="FFFF0000"/>
  </sheetPr>
  <dimension ref="A1:V51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16384" width="9.140625" style="2"/>
  </cols>
  <sheetData>
    <row r="1" spans="2:22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22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22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22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22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22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22" ht="15.75" hidden="1" outlineLevel="1" x14ac:dyDescent="0.25">
      <c r="E7" s="1"/>
    </row>
    <row r="8" spans="2:22" ht="15.75" collapsed="1" x14ac:dyDescent="0.25">
      <c r="E8" s="1"/>
    </row>
    <row r="9" spans="2:22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40</v>
      </c>
      <c r="T9" s="23" t="s">
        <v>43</v>
      </c>
      <c r="U9" s="23" t="s">
        <v>44</v>
      </c>
      <c r="V9" s="23" t="s">
        <v>37</v>
      </c>
    </row>
    <row r="10" spans="2:22" x14ac:dyDescent="0.25">
      <c r="B10" s="24" t="s">
        <v>1</v>
      </c>
      <c r="C10" s="24" t="s">
        <v>2</v>
      </c>
      <c r="D10" s="24" t="s">
        <v>3</v>
      </c>
      <c r="E10" s="20" t="s">
        <v>52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22" ht="3.75" customHeight="1" x14ac:dyDescent="0.25">
      <c r="E11" s="9"/>
    </row>
    <row r="12" spans="2:22" x14ac:dyDescent="0.25">
      <c r="E12" s="25" t="s">
        <v>5</v>
      </c>
    </row>
    <row r="13" spans="2:22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 t="e">
        <f>FLTO!S13-OOPD!F13</f>
        <v>#REF!</v>
      </c>
      <c r="G13" s="5" t="e">
        <f>FLTO!T13-OOPD!G13</f>
        <v>#REF!</v>
      </c>
      <c r="H13" s="5" t="e">
        <f>FLTO!U13-OOPD!H13</f>
        <v>#REF!</v>
      </c>
      <c r="I13" s="5" t="e">
        <f>FLTO!V13-OOPD!I13</f>
        <v>#REF!</v>
      </c>
      <c r="J13" s="5" t="e">
        <f>FLTO!W13-OOPD!J13</f>
        <v>#REF!</v>
      </c>
      <c r="K13" s="5" t="e">
        <f>FLTO!X13-OOPD!K13</f>
        <v>#REF!</v>
      </c>
      <c r="L13" s="5" t="e">
        <f>FLTO!Y13-OOPD!L13</f>
        <v>#REF!</v>
      </c>
      <c r="M13" s="5" t="e">
        <f>FLTO!Z13-OOPD!M13</f>
        <v>#REF!</v>
      </c>
      <c r="N13" s="5" t="e">
        <f>FLTO!AA13-OOPD!N13</f>
        <v>#REF!</v>
      </c>
      <c r="O13" s="5" t="e">
        <f>FLTO!AB13-OOPD!O13</f>
        <v>#REF!</v>
      </c>
      <c r="P13" s="5" t="e">
        <f>FLTO!AC13-OOPD!P13</f>
        <v>#REF!</v>
      </c>
      <c r="Q13" s="5" t="e">
        <f>FLTO!AD13-OOPD!Q13</f>
        <v>#REF!</v>
      </c>
      <c r="S13" s="5" t="e">
        <f>FLTO!AF13-'OOPD (QTD)'!F13</f>
        <v>#REF!</v>
      </c>
      <c r="T13" s="5" t="e">
        <f>FLTO!AG13-'OOPD (QTD)'!G13</f>
        <v>#REF!</v>
      </c>
      <c r="U13" s="5" t="e">
        <f>FLTO!AH13-'OOPD (QTD)'!H13</f>
        <v>#REF!</v>
      </c>
      <c r="V13" s="5" t="e">
        <f>FLTO!AI13-'OOPD (QTD)'!I13</f>
        <v>#REF!</v>
      </c>
    </row>
    <row r="14" spans="2:22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 t="e">
        <f>FLTO!S14-OOPD!F14</f>
        <v>#REF!</v>
      </c>
      <c r="G14" s="5" t="e">
        <f>FLTO!T14-OOPD!G14</f>
        <v>#REF!</v>
      </c>
      <c r="H14" s="5" t="e">
        <f>FLTO!U14-OOPD!H14</f>
        <v>#REF!</v>
      </c>
      <c r="I14" s="5" t="e">
        <f>FLTO!V14-OOPD!I14</f>
        <v>#REF!</v>
      </c>
      <c r="J14" s="5" t="e">
        <f>FLTO!W14-OOPD!J14</f>
        <v>#REF!</v>
      </c>
      <c r="K14" s="5" t="e">
        <f>FLTO!X14-OOPD!K14</f>
        <v>#REF!</v>
      </c>
      <c r="L14" s="5" t="e">
        <f>FLTO!Y14-OOPD!L14</f>
        <v>#REF!</v>
      </c>
      <c r="M14" s="5" t="e">
        <f>FLTO!Z14-OOPD!M14</f>
        <v>#REF!</v>
      </c>
      <c r="N14" s="5" t="e">
        <f>FLTO!AA14-OOPD!N14</f>
        <v>#REF!</v>
      </c>
      <c r="O14" s="5" t="e">
        <f>FLTO!AB14-OOPD!O14</f>
        <v>#REF!</v>
      </c>
      <c r="P14" s="5" t="e">
        <f>FLTO!AC14-OOPD!P14</f>
        <v>#REF!</v>
      </c>
      <c r="Q14" s="5" t="e">
        <f>FLTO!AD14-OOPD!Q14</f>
        <v>#REF!</v>
      </c>
      <c r="S14" s="5" t="e">
        <f>FLTO!AF14-'OOPD (QTD)'!F14</f>
        <v>#REF!</v>
      </c>
      <c r="T14" s="5" t="e">
        <f>FLTO!AG14-'OOPD (QTD)'!G14</f>
        <v>#REF!</v>
      </c>
      <c r="U14" s="5" t="e">
        <f>FLTO!AH14-'OOPD (QTD)'!H14</f>
        <v>#REF!</v>
      </c>
      <c r="V14" s="5" t="e">
        <f>FLTO!AI14-'OOPD (QTD)'!I14</f>
        <v>#REF!</v>
      </c>
    </row>
    <row r="15" spans="2:22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 t="e">
        <f>FLTO!S15-OOPD!F15</f>
        <v>#REF!</v>
      </c>
      <c r="G15" s="5" t="e">
        <f>FLTO!T15-OOPD!G15</f>
        <v>#REF!</v>
      </c>
      <c r="H15" s="5" t="e">
        <f>FLTO!U15-OOPD!H15</f>
        <v>#REF!</v>
      </c>
      <c r="I15" s="5" t="e">
        <f>FLTO!V15-OOPD!I15</f>
        <v>#REF!</v>
      </c>
      <c r="J15" s="5" t="e">
        <f>FLTO!W15-OOPD!J15</f>
        <v>#REF!</v>
      </c>
      <c r="K15" s="5" t="e">
        <f>FLTO!X15-OOPD!K15</f>
        <v>#REF!</v>
      </c>
      <c r="L15" s="5" t="e">
        <f>FLTO!Y15-OOPD!L15</f>
        <v>#REF!</v>
      </c>
      <c r="M15" s="5" t="e">
        <f>FLTO!Z15-OOPD!M15</f>
        <v>#REF!</v>
      </c>
      <c r="N15" s="5" t="e">
        <f>FLTO!AA15-OOPD!N15</f>
        <v>#REF!</v>
      </c>
      <c r="O15" s="5" t="e">
        <f>FLTO!AB15-OOPD!O15</f>
        <v>#REF!</v>
      </c>
      <c r="P15" s="5" t="e">
        <f>FLTO!AC15-OOPD!P15</f>
        <v>#REF!</v>
      </c>
      <c r="Q15" s="5" t="e">
        <f>FLTO!AD15-OOPD!Q15</f>
        <v>#REF!</v>
      </c>
      <c r="S15" s="5" t="e">
        <f>FLTO!AF15-'OOPD (QTD)'!F15</f>
        <v>#REF!</v>
      </c>
      <c r="T15" s="5" t="e">
        <f>FLTO!AG15-'OOPD (QTD)'!G15</f>
        <v>#REF!</v>
      </c>
      <c r="U15" s="5" t="e">
        <f>FLTO!AH15-'OOPD (QTD)'!H15</f>
        <v>#REF!</v>
      </c>
      <c r="V15" s="5" t="e">
        <f>FLTO!AI15-'OOPD (QTD)'!I15</f>
        <v>#REF!</v>
      </c>
    </row>
    <row r="16" spans="2:22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 t="e">
        <f>FLTO!S16-OOPD!F16</f>
        <v>#REF!</v>
      </c>
      <c r="G16" s="5" t="e">
        <f>FLTO!T16-OOPD!G16</f>
        <v>#REF!</v>
      </c>
      <c r="H16" s="5" t="e">
        <f>FLTO!U16-OOPD!H16</f>
        <v>#REF!</v>
      </c>
      <c r="I16" s="5" t="e">
        <f>FLTO!V16-OOPD!I16</f>
        <v>#REF!</v>
      </c>
      <c r="J16" s="5" t="e">
        <f>FLTO!W16-OOPD!J16</f>
        <v>#REF!</v>
      </c>
      <c r="K16" s="5" t="e">
        <f>FLTO!X16-OOPD!K16</f>
        <v>#REF!</v>
      </c>
      <c r="L16" s="5" t="e">
        <f>FLTO!Y16-OOPD!L16</f>
        <v>#REF!</v>
      </c>
      <c r="M16" s="5" t="e">
        <f>FLTO!Z16-OOPD!M16</f>
        <v>#REF!</v>
      </c>
      <c r="N16" s="5" t="e">
        <f>FLTO!AA16-OOPD!N16</f>
        <v>#REF!</v>
      </c>
      <c r="O16" s="5" t="e">
        <f>FLTO!AB16-OOPD!O16</f>
        <v>#REF!</v>
      </c>
      <c r="P16" s="5" t="e">
        <f>FLTO!AC16-OOPD!P16</f>
        <v>#REF!</v>
      </c>
      <c r="Q16" s="5" t="e">
        <f>FLTO!AD16-OOPD!Q16</f>
        <v>#REF!</v>
      </c>
      <c r="S16" s="5" t="e">
        <f>FLTO!AF16-'OOPD (QTD)'!F16</f>
        <v>#REF!</v>
      </c>
      <c r="T16" s="5" t="e">
        <f>FLTO!AG16-'OOPD (QTD)'!G16</f>
        <v>#REF!</v>
      </c>
      <c r="U16" s="5" t="e">
        <f>FLTO!AH16-'OOPD (QTD)'!H16</f>
        <v>#REF!</v>
      </c>
      <c r="V16" s="5" t="e">
        <f>FLTO!AI16-'OOPD (QTD)'!I16</f>
        <v>#REF!</v>
      </c>
    </row>
    <row r="17" spans="2:22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 t="e">
        <f>FLTO!S17-OOPD!F17</f>
        <v>#REF!</v>
      </c>
      <c r="G17" s="5" t="e">
        <f>FLTO!T17-OOPD!G17</f>
        <v>#REF!</v>
      </c>
      <c r="H17" s="5" t="e">
        <f>FLTO!U17-OOPD!H17</f>
        <v>#REF!</v>
      </c>
      <c r="I17" s="5" t="e">
        <f>FLTO!V17-OOPD!I17</f>
        <v>#REF!</v>
      </c>
      <c r="J17" s="5" t="e">
        <f>FLTO!W17-OOPD!J17</f>
        <v>#REF!</v>
      </c>
      <c r="K17" s="5" t="e">
        <f>FLTO!X17-OOPD!K17</f>
        <v>#REF!</v>
      </c>
      <c r="L17" s="5" t="e">
        <f>FLTO!Y17-OOPD!L17</f>
        <v>#REF!</v>
      </c>
      <c r="M17" s="5" t="e">
        <f>FLTO!Z17-OOPD!M17</f>
        <v>#REF!</v>
      </c>
      <c r="N17" s="5" t="e">
        <f>FLTO!AA17-OOPD!N17</f>
        <v>#REF!</v>
      </c>
      <c r="O17" s="5" t="e">
        <f>FLTO!AB17-OOPD!O17</f>
        <v>#REF!</v>
      </c>
      <c r="P17" s="5" t="e">
        <f>FLTO!AC17-OOPD!P17</f>
        <v>#REF!</v>
      </c>
      <c r="Q17" s="5" t="e">
        <f>FLTO!AD17-OOPD!Q17</f>
        <v>#REF!</v>
      </c>
      <c r="S17" s="5" t="e">
        <f>FLTO!AF17-'OOPD (QTD)'!F17</f>
        <v>#REF!</v>
      </c>
      <c r="T17" s="5" t="e">
        <f>FLTO!AG17-'OOPD (QTD)'!G17</f>
        <v>#REF!</v>
      </c>
      <c r="U17" s="5" t="e">
        <f>FLTO!AH17-'OOPD (QTD)'!H17</f>
        <v>#REF!</v>
      </c>
      <c r="V17" s="5" t="e">
        <f>FLTO!AI17-'OOPD (QTD)'!I17</f>
        <v>#REF!</v>
      </c>
    </row>
    <row r="18" spans="2:22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 t="e">
        <f>FLTO!S18-OOPD!F18</f>
        <v>#REF!</v>
      </c>
      <c r="G18" s="5" t="e">
        <f>FLTO!T18-OOPD!G18</f>
        <v>#REF!</v>
      </c>
      <c r="H18" s="5" t="e">
        <f>FLTO!U18-OOPD!H18</f>
        <v>#REF!</v>
      </c>
      <c r="I18" s="5" t="e">
        <f>FLTO!V18-OOPD!I18</f>
        <v>#REF!</v>
      </c>
      <c r="J18" s="5" t="e">
        <f>FLTO!W18-OOPD!J18</f>
        <v>#REF!</v>
      </c>
      <c r="K18" s="5" t="e">
        <f>FLTO!X18-OOPD!K18</f>
        <v>#REF!</v>
      </c>
      <c r="L18" s="5" t="e">
        <f>FLTO!Y18-OOPD!L18</f>
        <v>#REF!</v>
      </c>
      <c r="M18" s="5" t="e">
        <f>FLTO!Z18-OOPD!M18</f>
        <v>#REF!</v>
      </c>
      <c r="N18" s="5" t="e">
        <f>FLTO!AA18-OOPD!N18</f>
        <v>#REF!</v>
      </c>
      <c r="O18" s="5" t="e">
        <f>FLTO!AB18-OOPD!O18</f>
        <v>#REF!</v>
      </c>
      <c r="P18" s="5" t="e">
        <f>FLTO!AC18-OOPD!P18</f>
        <v>#REF!</v>
      </c>
      <c r="Q18" s="5" t="e">
        <f>FLTO!AD18-OOPD!Q18</f>
        <v>#REF!</v>
      </c>
      <c r="S18" s="5" t="e">
        <f>FLTO!AF18-'OOPD (QTD)'!F18</f>
        <v>#REF!</v>
      </c>
      <c r="T18" s="5" t="e">
        <f>FLTO!AG18-'OOPD (QTD)'!G18</f>
        <v>#REF!</v>
      </c>
      <c r="U18" s="5" t="e">
        <f>FLTO!AH18-'OOPD (QTD)'!H18</f>
        <v>#REF!</v>
      </c>
      <c r="V18" s="5" t="e">
        <f>FLTO!AI18-'OOPD (QTD)'!I18</f>
        <v>#REF!</v>
      </c>
    </row>
    <row r="19" spans="2:22" ht="6" customHeight="1" x14ac:dyDescent="0.25">
      <c r="C19" s="19" t="s">
        <v>9</v>
      </c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>
        <f>FLTO!AF19-'OOPD (QTD)'!F19</f>
        <v>0</v>
      </c>
      <c r="T19" s="5">
        <f>FLTO!AG19-'OOPD (QTD)'!G19</f>
        <v>0</v>
      </c>
      <c r="U19" s="5">
        <f>FLTO!AH19-'OOPD (QTD)'!H19</f>
        <v>0</v>
      </c>
      <c r="V19" s="5">
        <f>FLTO!AI19-'OOPD (QTD)'!I19</f>
        <v>0</v>
      </c>
    </row>
    <row r="20" spans="2:22" x14ac:dyDescent="0.25">
      <c r="C20" s="19" t="s">
        <v>9</v>
      </c>
      <c r="E20" s="25" t="s">
        <v>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S20" s="5">
        <f>FLTO!AF20-'OOPD (QTD)'!F20</f>
        <v>0</v>
      </c>
      <c r="T20" s="5">
        <f>FLTO!AG20-'OOPD (QTD)'!G20</f>
        <v>0</v>
      </c>
      <c r="U20" s="5">
        <f>FLTO!AH20-'OOPD (QTD)'!H20</f>
        <v>0</v>
      </c>
      <c r="V20" s="5">
        <f>FLTO!AI20-'OOPD (QTD)'!I20</f>
        <v>0</v>
      </c>
    </row>
    <row r="21" spans="2:22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 t="e">
        <f>FLTO!S21-OOPD!F21</f>
        <v>#REF!</v>
      </c>
      <c r="G21" s="5" t="e">
        <f>FLTO!T21-OOPD!G21</f>
        <v>#REF!</v>
      </c>
      <c r="H21" s="5" t="e">
        <f>FLTO!U21-OOPD!H21</f>
        <v>#REF!</v>
      </c>
      <c r="I21" s="5" t="e">
        <f>FLTO!V21-OOPD!I21</f>
        <v>#REF!</v>
      </c>
      <c r="J21" s="5" t="e">
        <f>FLTO!W21-OOPD!J21</f>
        <v>#REF!</v>
      </c>
      <c r="K21" s="5" t="e">
        <f>FLTO!X21-OOPD!K21</f>
        <v>#REF!</v>
      </c>
      <c r="L21" s="5" t="e">
        <f>FLTO!Y21-OOPD!L21</f>
        <v>#REF!</v>
      </c>
      <c r="M21" s="5" t="e">
        <f>FLTO!Z21-OOPD!M21</f>
        <v>#REF!</v>
      </c>
      <c r="N21" s="5" t="e">
        <f>FLTO!AA21-OOPD!N21</f>
        <v>#REF!</v>
      </c>
      <c r="O21" s="5" t="e">
        <f>FLTO!AB21-OOPD!O21</f>
        <v>#REF!</v>
      </c>
      <c r="P21" s="5" t="e">
        <f>FLTO!AC21-OOPD!P21</f>
        <v>#REF!</v>
      </c>
      <c r="Q21" s="5" t="e">
        <f>FLTO!AD21-OOPD!Q21</f>
        <v>#REF!</v>
      </c>
      <c r="S21" s="5" t="e">
        <f>FLTO!AF21-'OOPD (QTD)'!F21</f>
        <v>#REF!</v>
      </c>
      <c r="T21" s="5" t="e">
        <f>FLTO!AG21-'OOPD (QTD)'!G21</f>
        <v>#REF!</v>
      </c>
      <c r="U21" s="5" t="e">
        <f>FLTO!AH21-'OOPD (QTD)'!H21</f>
        <v>#REF!</v>
      </c>
      <c r="V21" s="5" t="e">
        <f>FLTO!AI21-'OOPD (QTD)'!I21</f>
        <v>#REF!</v>
      </c>
    </row>
    <row r="22" spans="2:22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 t="e">
        <f>FLTO!S22-OOPD!F22</f>
        <v>#REF!</v>
      </c>
      <c r="G22" s="5" t="e">
        <f>FLTO!T22-OOPD!G22</f>
        <v>#REF!</v>
      </c>
      <c r="H22" s="5" t="e">
        <f>FLTO!U22-OOPD!H22</f>
        <v>#REF!</v>
      </c>
      <c r="I22" s="5" t="e">
        <f>FLTO!V22-OOPD!I22</f>
        <v>#REF!</v>
      </c>
      <c r="J22" s="5" t="e">
        <f>FLTO!W22-OOPD!J22</f>
        <v>#REF!</v>
      </c>
      <c r="K22" s="5" t="e">
        <f>FLTO!X22-OOPD!K22</f>
        <v>#REF!</v>
      </c>
      <c r="L22" s="5" t="e">
        <f>FLTO!Y22-OOPD!L22</f>
        <v>#REF!</v>
      </c>
      <c r="M22" s="5" t="e">
        <f>FLTO!Z22-OOPD!M22</f>
        <v>#REF!</v>
      </c>
      <c r="N22" s="5" t="e">
        <f>FLTO!AA22-OOPD!N22</f>
        <v>#REF!</v>
      </c>
      <c r="O22" s="5" t="e">
        <f>FLTO!AB22-OOPD!O22</f>
        <v>#REF!</v>
      </c>
      <c r="P22" s="5" t="e">
        <f>FLTO!AC22-OOPD!P22</f>
        <v>#REF!</v>
      </c>
      <c r="Q22" s="5" t="e">
        <f>FLTO!AD22-OOPD!Q22</f>
        <v>#REF!</v>
      </c>
      <c r="S22" s="5" t="e">
        <f>FLTO!AF22-'OOPD (QTD)'!F22</f>
        <v>#REF!</v>
      </c>
      <c r="T22" s="5" t="e">
        <f>FLTO!AG22-'OOPD (QTD)'!G22</f>
        <v>#REF!</v>
      </c>
      <c r="U22" s="5" t="e">
        <f>FLTO!AH22-'OOPD (QTD)'!H22</f>
        <v>#REF!</v>
      </c>
      <c r="V22" s="5" t="e">
        <f>FLTO!AI22-'OOPD (QTD)'!I22</f>
        <v>#REF!</v>
      </c>
    </row>
    <row r="23" spans="2:22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 t="e">
        <f>FLTO!S23-OOPD!F23</f>
        <v>#REF!</v>
      </c>
      <c r="G23" s="5" t="e">
        <f>FLTO!T23-OOPD!G23</f>
        <v>#REF!</v>
      </c>
      <c r="H23" s="5" t="e">
        <f>FLTO!U23-OOPD!H23</f>
        <v>#REF!</v>
      </c>
      <c r="I23" s="5" t="e">
        <f>FLTO!V23-OOPD!I23</f>
        <v>#REF!</v>
      </c>
      <c r="J23" s="5" t="e">
        <f>FLTO!W23-OOPD!J23</f>
        <v>#REF!</v>
      </c>
      <c r="K23" s="5" t="e">
        <f>FLTO!X23-OOPD!K23</f>
        <v>#REF!</v>
      </c>
      <c r="L23" s="5" t="e">
        <f>FLTO!Y23-OOPD!L23</f>
        <v>#REF!</v>
      </c>
      <c r="M23" s="5" t="e">
        <f>FLTO!Z23-OOPD!M23</f>
        <v>#REF!</v>
      </c>
      <c r="N23" s="5" t="e">
        <f>FLTO!AA23-OOPD!N23</f>
        <v>#REF!</v>
      </c>
      <c r="O23" s="5" t="e">
        <f>FLTO!AB23-OOPD!O23</f>
        <v>#REF!</v>
      </c>
      <c r="P23" s="5" t="e">
        <f>FLTO!AC23-OOPD!P23</f>
        <v>#REF!</v>
      </c>
      <c r="Q23" s="5" t="e">
        <f>FLTO!AD23-OOPD!Q23</f>
        <v>#REF!</v>
      </c>
      <c r="S23" s="5" t="e">
        <f>FLTO!AF23-'OOPD (QTD)'!F23</f>
        <v>#REF!</v>
      </c>
      <c r="T23" s="5" t="e">
        <f>FLTO!AG23-'OOPD (QTD)'!G23</f>
        <v>#REF!</v>
      </c>
      <c r="U23" s="5" t="e">
        <f>FLTO!AH23-'OOPD (QTD)'!H23</f>
        <v>#REF!</v>
      </c>
      <c r="V23" s="5" t="e">
        <f>FLTO!AI23-'OOPD (QTD)'!I23</f>
        <v>#REF!</v>
      </c>
    </row>
    <row r="24" spans="2:22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 t="e">
        <f>FLTO!S24-OOPD!F24</f>
        <v>#REF!</v>
      </c>
      <c r="G24" s="5" t="e">
        <f>FLTO!T24-OOPD!G24</f>
        <v>#REF!</v>
      </c>
      <c r="H24" s="5" t="e">
        <f>FLTO!U24-OOPD!H24</f>
        <v>#REF!</v>
      </c>
      <c r="I24" s="5" t="e">
        <f>FLTO!V24-OOPD!I24</f>
        <v>#REF!</v>
      </c>
      <c r="J24" s="5" t="e">
        <f>FLTO!W24-OOPD!J24</f>
        <v>#REF!</v>
      </c>
      <c r="K24" s="5" t="e">
        <f>FLTO!X24-OOPD!K24</f>
        <v>#REF!</v>
      </c>
      <c r="L24" s="5" t="e">
        <f>FLTO!Y24-OOPD!L24</f>
        <v>#REF!</v>
      </c>
      <c r="M24" s="5" t="e">
        <f>FLTO!Z24-OOPD!M24</f>
        <v>#REF!</v>
      </c>
      <c r="N24" s="5" t="e">
        <f>FLTO!AA24-OOPD!N24</f>
        <v>#REF!</v>
      </c>
      <c r="O24" s="5" t="e">
        <f>FLTO!AB24-OOPD!O24</f>
        <v>#REF!</v>
      </c>
      <c r="P24" s="5" t="e">
        <f>FLTO!AC24-OOPD!P24</f>
        <v>#REF!</v>
      </c>
      <c r="Q24" s="5" t="e">
        <f>FLTO!AD24-OOPD!Q24</f>
        <v>#REF!</v>
      </c>
      <c r="S24" s="5" t="e">
        <f>FLTO!AF24-'OOPD (QTD)'!F24</f>
        <v>#REF!</v>
      </c>
      <c r="T24" s="5" t="e">
        <f>FLTO!AG24-'OOPD (QTD)'!G24</f>
        <v>#REF!</v>
      </c>
      <c r="U24" s="5" t="e">
        <f>FLTO!AH24-'OOPD (QTD)'!H24</f>
        <v>#REF!</v>
      </c>
      <c r="V24" s="5" t="e">
        <f>FLTO!AI24-'OOPD (QTD)'!I24</f>
        <v>#REF!</v>
      </c>
    </row>
    <row r="25" spans="2:22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 t="e">
        <f>FLTO!S25-OOPD!F25</f>
        <v>#REF!</v>
      </c>
      <c r="G25" s="5" t="e">
        <f>FLTO!T25-OOPD!G25</f>
        <v>#REF!</v>
      </c>
      <c r="H25" s="5" t="e">
        <f>FLTO!U25-OOPD!H25</f>
        <v>#REF!</v>
      </c>
      <c r="I25" s="5" t="e">
        <f>FLTO!V25-OOPD!I25</f>
        <v>#REF!</v>
      </c>
      <c r="J25" s="5" t="e">
        <f>FLTO!W25-OOPD!J25</f>
        <v>#REF!</v>
      </c>
      <c r="K25" s="5" t="e">
        <f>FLTO!X25-OOPD!K25</f>
        <v>#REF!</v>
      </c>
      <c r="L25" s="5" t="e">
        <f>FLTO!Y25-OOPD!L25</f>
        <v>#REF!</v>
      </c>
      <c r="M25" s="5" t="e">
        <f>FLTO!Z25-OOPD!M25</f>
        <v>#REF!</v>
      </c>
      <c r="N25" s="5" t="e">
        <f>FLTO!AA25-OOPD!N25</f>
        <v>#REF!</v>
      </c>
      <c r="O25" s="5" t="e">
        <f>FLTO!AB25-OOPD!O25</f>
        <v>#REF!</v>
      </c>
      <c r="P25" s="5" t="e">
        <f>FLTO!AC25-OOPD!P25</f>
        <v>#REF!</v>
      </c>
      <c r="Q25" s="5" t="e">
        <f>FLTO!AD25-OOPD!Q25</f>
        <v>#REF!</v>
      </c>
      <c r="S25" s="5" t="e">
        <f>FLTO!AF25-'OOPD (QTD)'!F25</f>
        <v>#REF!</v>
      </c>
      <c r="T25" s="5" t="e">
        <f>FLTO!AG25-'OOPD (QTD)'!G25</f>
        <v>#REF!</v>
      </c>
      <c r="U25" s="5" t="e">
        <f>FLTO!AH25-'OOPD (QTD)'!H25</f>
        <v>#REF!</v>
      </c>
      <c r="V25" s="5" t="e">
        <f>FLTO!AI25-'OOPD (QTD)'!I25</f>
        <v>#REF!</v>
      </c>
    </row>
    <row r="26" spans="2:22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 t="e">
        <f>FLTO!S26-OOPD!F26</f>
        <v>#REF!</v>
      </c>
      <c r="G26" s="5" t="e">
        <f>FLTO!T26-OOPD!G26</f>
        <v>#REF!</v>
      </c>
      <c r="H26" s="5" t="e">
        <f>FLTO!U26-OOPD!H26</f>
        <v>#REF!</v>
      </c>
      <c r="I26" s="5" t="e">
        <f>FLTO!V26-OOPD!I26</f>
        <v>#REF!</v>
      </c>
      <c r="J26" s="5" t="e">
        <f>FLTO!W26-OOPD!J26</f>
        <v>#REF!</v>
      </c>
      <c r="K26" s="5" t="e">
        <f>FLTO!X26-OOPD!K26</f>
        <v>#REF!</v>
      </c>
      <c r="L26" s="5" t="e">
        <f>FLTO!Y26-OOPD!L26</f>
        <v>#REF!</v>
      </c>
      <c r="M26" s="5" t="e">
        <f>FLTO!Z26-OOPD!M26</f>
        <v>#REF!</v>
      </c>
      <c r="N26" s="5" t="e">
        <f>FLTO!AA26-OOPD!N26</f>
        <v>#REF!</v>
      </c>
      <c r="O26" s="5" t="e">
        <f>FLTO!AB26-OOPD!O26</f>
        <v>#REF!</v>
      </c>
      <c r="P26" s="5" t="e">
        <f>FLTO!AC26-OOPD!P26</f>
        <v>#REF!</v>
      </c>
      <c r="Q26" s="5" t="e">
        <f>FLTO!AD26-OOPD!Q26</f>
        <v>#REF!</v>
      </c>
      <c r="S26" s="5" t="e">
        <f>FLTO!AF26-'OOPD (QTD)'!F26</f>
        <v>#REF!</v>
      </c>
      <c r="T26" s="5" t="e">
        <f>FLTO!AG26-'OOPD (QTD)'!G26</f>
        <v>#REF!</v>
      </c>
      <c r="U26" s="5" t="e">
        <f>FLTO!AH26-'OOPD (QTD)'!H26</f>
        <v>#REF!</v>
      </c>
      <c r="V26" s="5" t="e">
        <f>FLTO!AI26-'OOPD (QTD)'!I26</f>
        <v>#REF!</v>
      </c>
    </row>
    <row r="27" spans="2:22" ht="6" customHeight="1" x14ac:dyDescent="0.25">
      <c r="C27" s="19" t="s">
        <v>9</v>
      </c>
      <c r="E27" s="10"/>
      <c r="F27" s="5">
        <f>FLTO!S27-OOPD!F27</f>
        <v>0</v>
      </c>
      <c r="G27" s="5">
        <f>FLTO!T27-OOPD!G27</f>
        <v>0</v>
      </c>
      <c r="H27" s="5">
        <f>FLTO!U27-OOPD!H27</f>
        <v>0</v>
      </c>
      <c r="I27" s="5">
        <f>FLTO!V27-OOPD!I27</f>
        <v>0</v>
      </c>
      <c r="J27" s="5">
        <f>FLTO!W27-OOPD!J27</f>
        <v>0</v>
      </c>
      <c r="K27" s="5">
        <f>FLTO!X27-OOPD!K27</f>
        <v>0</v>
      </c>
      <c r="L27" s="5">
        <f>FLTO!Y27-OOPD!L27</f>
        <v>0</v>
      </c>
      <c r="M27" s="5">
        <f>FLTO!Z27-OOPD!M27</f>
        <v>0</v>
      </c>
      <c r="N27" s="5">
        <f>FLTO!AA27-OOPD!N27</f>
        <v>0</v>
      </c>
      <c r="O27" s="5">
        <f>FLTO!AB27-OOPD!O27</f>
        <v>0</v>
      </c>
      <c r="P27" s="5">
        <f>FLTO!AC27-OOPD!P27</f>
        <v>0</v>
      </c>
      <c r="Q27" s="5">
        <f>FLTO!AD27-OOPD!Q27</f>
        <v>0</v>
      </c>
      <c r="S27" s="5">
        <f>FLTO!AF27-'OOPD (QTD)'!F27</f>
        <v>0</v>
      </c>
      <c r="T27" s="5">
        <f>FLTO!AG27-'OOPD (QTD)'!G27</f>
        <v>0</v>
      </c>
      <c r="U27" s="5">
        <f>FLTO!AH27-'OOPD (QTD)'!H27</f>
        <v>0</v>
      </c>
      <c r="V27" s="5">
        <f>FLTO!AI27-'OOPD (QTD)'!I27</f>
        <v>0</v>
      </c>
    </row>
    <row r="28" spans="2:22" x14ac:dyDescent="0.25">
      <c r="C28" s="19" t="s">
        <v>9</v>
      </c>
      <c r="E28" s="2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>
        <f>FLTO!AF28-'OOPD (QTD)'!F28</f>
        <v>0</v>
      </c>
      <c r="T28" s="5">
        <f>FLTO!AG28-'OOPD (QTD)'!G28</f>
        <v>0</v>
      </c>
      <c r="U28" s="5">
        <f>FLTO!AH28-'OOPD (QTD)'!H28</f>
        <v>0</v>
      </c>
      <c r="V28" s="5">
        <f>FLTO!AI28-'OOPD (QTD)'!I28</f>
        <v>0</v>
      </c>
    </row>
    <row r="29" spans="2:22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 t="e">
        <f>FLTO!S29-OOPD!F29</f>
        <v>#REF!</v>
      </c>
      <c r="G29" s="5" t="e">
        <f>FLTO!T29-OOPD!G29</f>
        <v>#REF!</v>
      </c>
      <c r="H29" s="5" t="e">
        <f>FLTO!U29-OOPD!H29</f>
        <v>#REF!</v>
      </c>
      <c r="I29" s="5" t="e">
        <f>FLTO!V29-OOPD!I29</f>
        <v>#REF!</v>
      </c>
      <c r="J29" s="5" t="e">
        <f>FLTO!W29-OOPD!J29</f>
        <v>#REF!</v>
      </c>
      <c r="K29" s="5" t="e">
        <f>FLTO!X29-OOPD!K29</f>
        <v>#REF!</v>
      </c>
      <c r="L29" s="5" t="e">
        <f>FLTO!Y29-OOPD!L29</f>
        <v>#REF!</v>
      </c>
      <c r="M29" s="5" t="e">
        <f>FLTO!Z29-OOPD!M29</f>
        <v>#REF!</v>
      </c>
      <c r="N29" s="5" t="e">
        <f>FLTO!AA29-OOPD!N29</f>
        <v>#REF!</v>
      </c>
      <c r="O29" s="5" t="e">
        <f>FLTO!AB29-OOPD!O29</f>
        <v>#REF!</v>
      </c>
      <c r="P29" s="5" t="e">
        <f>FLTO!AC29-OOPD!P29</f>
        <v>#REF!</v>
      </c>
      <c r="Q29" s="5" t="e">
        <f>FLTO!AD29-OOPD!Q29</f>
        <v>#REF!</v>
      </c>
      <c r="S29" s="5" t="e">
        <f>FLTO!AF29-'OOPD (QTD)'!F29</f>
        <v>#REF!</v>
      </c>
      <c r="T29" s="5" t="e">
        <f>FLTO!AG29-'OOPD (QTD)'!G29</f>
        <v>#REF!</v>
      </c>
      <c r="U29" s="5" t="e">
        <f>FLTO!AH29-'OOPD (QTD)'!H29</f>
        <v>#REF!</v>
      </c>
      <c r="V29" s="5" t="e">
        <f>FLTO!AI29-'OOPD (QTD)'!I29</f>
        <v>#REF!</v>
      </c>
    </row>
    <row r="30" spans="2:22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 t="e">
        <f>FLTO!S30-OOPD!F30</f>
        <v>#REF!</v>
      </c>
      <c r="G30" s="5" t="e">
        <f>FLTO!T30-OOPD!G30</f>
        <v>#REF!</v>
      </c>
      <c r="H30" s="5" t="e">
        <f>FLTO!U30-OOPD!H30</f>
        <v>#REF!</v>
      </c>
      <c r="I30" s="5" t="e">
        <f>FLTO!V30-OOPD!I30</f>
        <v>#REF!</v>
      </c>
      <c r="J30" s="5" t="e">
        <f>FLTO!W30-OOPD!J30</f>
        <v>#REF!</v>
      </c>
      <c r="K30" s="5" t="e">
        <f>FLTO!X30-OOPD!K30</f>
        <v>#REF!</v>
      </c>
      <c r="L30" s="5" t="e">
        <f>FLTO!Y30-OOPD!L30</f>
        <v>#REF!</v>
      </c>
      <c r="M30" s="5" t="e">
        <f>FLTO!Z30-OOPD!M30</f>
        <v>#REF!</v>
      </c>
      <c r="N30" s="5" t="e">
        <f>FLTO!AA30-OOPD!N30</f>
        <v>#REF!</v>
      </c>
      <c r="O30" s="5" t="e">
        <f>FLTO!AB30-OOPD!O30</f>
        <v>#REF!</v>
      </c>
      <c r="P30" s="5" t="e">
        <f>FLTO!AC30-OOPD!P30</f>
        <v>#REF!</v>
      </c>
      <c r="Q30" s="5" t="e">
        <f>FLTO!AD30-OOPD!Q30</f>
        <v>#REF!</v>
      </c>
      <c r="S30" s="5" t="e">
        <f>FLTO!AF30-'OOPD (QTD)'!F30</f>
        <v>#REF!</v>
      </c>
      <c r="T30" s="5" t="e">
        <f>FLTO!AG30-'OOPD (QTD)'!G30</f>
        <v>#REF!</v>
      </c>
      <c r="U30" s="5" t="e">
        <f>FLTO!AH30-'OOPD (QTD)'!H30</f>
        <v>#REF!</v>
      </c>
      <c r="V30" s="5" t="e">
        <f>FLTO!AI30-'OOPD (QTD)'!I30</f>
        <v>#REF!</v>
      </c>
    </row>
    <row r="31" spans="2:22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 t="e">
        <f>FLTO!S31-OOPD!F31</f>
        <v>#REF!</v>
      </c>
      <c r="G31" s="5" t="e">
        <f>FLTO!T31-OOPD!G31</f>
        <v>#REF!</v>
      </c>
      <c r="H31" s="5" t="e">
        <f>FLTO!U31-OOPD!H31</f>
        <v>#REF!</v>
      </c>
      <c r="I31" s="5" t="e">
        <f>FLTO!V31-OOPD!I31</f>
        <v>#REF!</v>
      </c>
      <c r="J31" s="5" t="e">
        <f>FLTO!W31-OOPD!J31</f>
        <v>#REF!</v>
      </c>
      <c r="K31" s="5" t="e">
        <f>FLTO!X31-OOPD!K31</f>
        <v>#REF!</v>
      </c>
      <c r="L31" s="5" t="e">
        <f>FLTO!Y31-OOPD!L31</f>
        <v>#REF!</v>
      </c>
      <c r="M31" s="5" t="e">
        <f>FLTO!Z31-OOPD!M31</f>
        <v>#REF!</v>
      </c>
      <c r="N31" s="5" t="e">
        <f>FLTO!AA31-OOPD!N31</f>
        <v>#REF!</v>
      </c>
      <c r="O31" s="5" t="e">
        <f>FLTO!AB31-OOPD!O31</f>
        <v>#REF!</v>
      </c>
      <c r="P31" s="5" t="e">
        <f>FLTO!AC31-OOPD!P31</f>
        <v>#REF!</v>
      </c>
      <c r="Q31" s="5" t="e">
        <f>FLTO!AD31-OOPD!Q31</f>
        <v>#REF!</v>
      </c>
      <c r="S31" s="5" t="e">
        <f>FLTO!AF31-'OOPD (QTD)'!F31</f>
        <v>#REF!</v>
      </c>
      <c r="T31" s="5" t="e">
        <f>FLTO!AG31-'OOPD (QTD)'!G31</f>
        <v>#REF!</v>
      </c>
      <c r="U31" s="5" t="e">
        <f>FLTO!AH31-'OOPD (QTD)'!H31</f>
        <v>#REF!</v>
      </c>
      <c r="V31" s="5" t="e">
        <f>FLTO!AI31-'OOPD (QTD)'!I31</f>
        <v>#REF!</v>
      </c>
    </row>
    <row r="32" spans="2:22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 t="e">
        <f>FLTO!S32-OOPD!F32</f>
        <v>#REF!</v>
      </c>
      <c r="G32" s="5" t="e">
        <f>FLTO!T32-OOPD!G32</f>
        <v>#REF!</v>
      </c>
      <c r="H32" s="5" t="e">
        <f>FLTO!U32-OOPD!H32</f>
        <v>#REF!</v>
      </c>
      <c r="I32" s="5" t="e">
        <f>FLTO!V32-OOPD!I32</f>
        <v>#REF!</v>
      </c>
      <c r="J32" s="5" t="e">
        <f>FLTO!W32-OOPD!J32</f>
        <v>#REF!</v>
      </c>
      <c r="K32" s="5" t="e">
        <f>FLTO!X32-OOPD!K32</f>
        <v>#REF!</v>
      </c>
      <c r="L32" s="5" t="e">
        <f>FLTO!Y32-OOPD!L32</f>
        <v>#REF!</v>
      </c>
      <c r="M32" s="5" t="e">
        <f>FLTO!Z32-OOPD!M32</f>
        <v>#REF!</v>
      </c>
      <c r="N32" s="5" t="e">
        <f>FLTO!AA32-OOPD!N32</f>
        <v>#REF!</v>
      </c>
      <c r="O32" s="5" t="e">
        <f>FLTO!AB32-OOPD!O32</f>
        <v>#REF!</v>
      </c>
      <c r="P32" s="5" t="e">
        <f>FLTO!AC32-OOPD!P32</f>
        <v>#REF!</v>
      </c>
      <c r="Q32" s="5" t="e">
        <f>FLTO!AD32-OOPD!Q32</f>
        <v>#REF!</v>
      </c>
      <c r="S32" s="5" t="e">
        <f>FLTO!AF32-'OOPD (QTD)'!F32</f>
        <v>#REF!</v>
      </c>
      <c r="T32" s="5" t="e">
        <f>FLTO!AG32-'OOPD (QTD)'!G32</f>
        <v>#REF!</v>
      </c>
      <c r="U32" s="5" t="e">
        <f>FLTO!AH32-'OOPD (QTD)'!H32</f>
        <v>#REF!</v>
      </c>
      <c r="V32" s="5" t="e">
        <f>FLTO!AI32-'OOPD (QTD)'!I32</f>
        <v>#REF!</v>
      </c>
    </row>
    <row r="33" spans="2:22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 t="e">
        <f>FLTO!S33-OOPD!F33</f>
        <v>#REF!</v>
      </c>
      <c r="G33" s="5" t="e">
        <f>FLTO!T33-OOPD!G33</f>
        <v>#REF!</v>
      </c>
      <c r="H33" s="5" t="e">
        <f>FLTO!U33-OOPD!H33</f>
        <v>#REF!</v>
      </c>
      <c r="I33" s="5" t="e">
        <f>FLTO!V33-OOPD!I33</f>
        <v>#REF!</v>
      </c>
      <c r="J33" s="5" t="e">
        <f>FLTO!W33-OOPD!J33</f>
        <v>#REF!</v>
      </c>
      <c r="K33" s="5" t="e">
        <f>FLTO!X33-OOPD!K33</f>
        <v>#REF!</v>
      </c>
      <c r="L33" s="5" t="e">
        <f>FLTO!Y33-OOPD!L33</f>
        <v>#REF!</v>
      </c>
      <c r="M33" s="5" t="e">
        <f>FLTO!Z33-OOPD!M33</f>
        <v>#REF!</v>
      </c>
      <c r="N33" s="5" t="e">
        <f>FLTO!AA33-OOPD!N33</f>
        <v>#REF!</v>
      </c>
      <c r="O33" s="5" t="e">
        <f>FLTO!AB33-OOPD!O33</f>
        <v>#REF!</v>
      </c>
      <c r="P33" s="5" t="e">
        <f>FLTO!AC33-OOPD!P33</f>
        <v>#REF!</v>
      </c>
      <c r="Q33" s="5" t="e">
        <f>FLTO!AD33-OOPD!Q33</f>
        <v>#REF!</v>
      </c>
      <c r="S33" s="5" t="e">
        <f>FLTO!AF33-'OOPD (QTD)'!F33</f>
        <v>#REF!</v>
      </c>
      <c r="T33" s="5" t="e">
        <f>FLTO!AG33-'OOPD (QTD)'!G33</f>
        <v>#REF!</v>
      </c>
      <c r="U33" s="5" t="e">
        <f>FLTO!AH33-'OOPD (QTD)'!H33</f>
        <v>#REF!</v>
      </c>
      <c r="V33" s="5" t="e">
        <f>FLTO!AI33-'OOPD (QTD)'!I33</f>
        <v>#REF!</v>
      </c>
    </row>
    <row r="34" spans="2:22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 t="e">
        <f>FLTO!S34-OOPD!F34</f>
        <v>#REF!</v>
      </c>
      <c r="G34" s="5" t="e">
        <f>FLTO!T34-OOPD!G34</f>
        <v>#REF!</v>
      </c>
      <c r="H34" s="5" t="e">
        <f>FLTO!U34-OOPD!H34</f>
        <v>#REF!</v>
      </c>
      <c r="I34" s="5" t="e">
        <f>FLTO!V34-OOPD!I34</f>
        <v>#REF!</v>
      </c>
      <c r="J34" s="5" t="e">
        <f>FLTO!W34-OOPD!J34</f>
        <v>#REF!</v>
      </c>
      <c r="K34" s="5" t="e">
        <f>FLTO!X34-OOPD!K34</f>
        <v>#REF!</v>
      </c>
      <c r="L34" s="5" t="e">
        <f>FLTO!Y34-OOPD!L34</f>
        <v>#REF!</v>
      </c>
      <c r="M34" s="5" t="e">
        <f>FLTO!Z34-OOPD!M34</f>
        <v>#REF!</v>
      </c>
      <c r="N34" s="5" t="e">
        <f>FLTO!AA34-OOPD!N34</f>
        <v>#REF!</v>
      </c>
      <c r="O34" s="5" t="e">
        <f>FLTO!AB34-OOPD!O34</f>
        <v>#REF!</v>
      </c>
      <c r="P34" s="5" t="e">
        <f>FLTO!AC34-OOPD!P34</f>
        <v>#REF!</v>
      </c>
      <c r="Q34" s="5" t="e">
        <f>FLTO!AD34-OOPD!Q34</f>
        <v>#REF!</v>
      </c>
      <c r="S34" s="5" t="e">
        <f>FLTO!AF34-'OOPD (QTD)'!F34</f>
        <v>#REF!</v>
      </c>
      <c r="T34" s="5" t="e">
        <f>FLTO!AG34-'OOPD (QTD)'!G34</f>
        <v>#REF!</v>
      </c>
      <c r="U34" s="5" t="e">
        <f>FLTO!AH34-'OOPD (QTD)'!H34</f>
        <v>#REF!</v>
      </c>
      <c r="V34" s="5" t="e">
        <f>FLTO!AI34-'OOPD (QTD)'!I34</f>
        <v>#REF!</v>
      </c>
    </row>
    <row r="35" spans="2:22" ht="6" customHeight="1" x14ac:dyDescent="0.25">
      <c r="C35" s="19" t="s">
        <v>9</v>
      </c>
      <c r="E35" s="10"/>
      <c r="F35" s="5">
        <f>FLTO!S35-OOPD!F35</f>
        <v>0</v>
      </c>
      <c r="G35" s="5">
        <f>FLTO!T35-OOPD!G35</f>
        <v>0</v>
      </c>
      <c r="H35" s="5">
        <f>FLTO!U35-OOPD!H35</f>
        <v>0</v>
      </c>
      <c r="I35" s="5">
        <f>FLTO!V35-OOPD!I35</f>
        <v>0</v>
      </c>
      <c r="J35" s="5">
        <f>FLTO!W35-OOPD!J35</f>
        <v>0</v>
      </c>
      <c r="K35" s="5">
        <f>FLTO!X35-OOPD!K35</f>
        <v>0</v>
      </c>
      <c r="L35" s="5">
        <f>FLTO!Y35-OOPD!L35</f>
        <v>0</v>
      </c>
      <c r="M35" s="5">
        <f>FLTO!Z35-OOPD!M35</f>
        <v>0</v>
      </c>
      <c r="N35" s="5">
        <f>FLTO!AA35-OOPD!N35</f>
        <v>0</v>
      </c>
      <c r="O35" s="5">
        <f>FLTO!AB35-OOPD!O35</f>
        <v>0</v>
      </c>
      <c r="P35" s="5">
        <f>FLTO!AC35-OOPD!P35</f>
        <v>0</v>
      </c>
      <c r="Q35" s="5">
        <f>FLTO!AD35-OOPD!Q35</f>
        <v>0</v>
      </c>
      <c r="S35" s="5">
        <f>FLTO!AF35-'OOPD (QTD)'!F35</f>
        <v>0</v>
      </c>
      <c r="T35" s="5">
        <f>FLTO!AG35-'OOPD (QTD)'!G35</f>
        <v>0</v>
      </c>
      <c r="U35" s="5">
        <f>FLTO!AH35-'OOPD (QTD)'!H35</f>
        <v>0</v>
      </c>
      <c r="V35" s="5">
        <f>FLTO!AI35-'OOPD (QTD)'!I35</f>
        <v>0</v>
      </c>
    </row>
    <row r="36" spans="2:22" x14ac:dyDescent="0.25">
      <c r="C36" s="19" t="s">
        <v>9</v>
      </c>
      <c r="E36" s="25" t="s">
        <v>27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S36" s="5">
        <f>FLTO!AF36-'OOPD (QTD)'!F36</f>
        <v>0</v>
      </c>
      <c r="T36" s="5">
        <f>FLTO!AG36-'OOPD (QTD)'!G36</f>
        <v>0</v>
      </c>
      <c r="U36" s="5">
        <f>FLTO!AH36-'OOPD (QTD)'!H36</f>
        <v>0</v>
      </c>
      <c r="V36" s="5">
        <f>FLTO!AI36-'OOPD (QTD)'!I36</f>
        <v>0</v>
      </c>
    </row>
    <row r="37" spans="2:22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 t="e">
        <f>FLTO!S37-OOPD!F37</f>
        <v>#REF!</v>
      </c>
      <c r="G37" s="5" t="e">
        <f>FLTO!T37-OOPD!G37</f>
        <v>#REF!</v>
      </c>
      <c r="H37" s="5" t="e">
        <f>FLTO!U37-OOPD!H37</f>
        <v>#REF!</v>
      </c>
      <c r="I37" s="5" t="e">
        <f>FLTO!V37-OOPD!I37</f>
        <v>#REF!</v>
      </c>
      <c r="J37" s="5" t="e">
        <f>FLTO!W37-OOPD!J37</f>
        <v>#REF!</v>
      </c>
      <c r="K37" s="5" t="e">
        <f>FLTO!X37-OOPD!K37</f>
        <v>#REF!</v>
      </c>
      <c r="L37" s="5" t="e">
        <f>FLTO!Y37-OOPD!L37</f>
        <v>#REF!</v>
      </c>
      <c r="M37" s="5" t="e">
        <f>FLTO!Z37-OOPD!M37</f>
        <v>#REF!</v>
      </c>
      <c r="N37" s="5" t="e">
        <f>FLTO!AA37-OOPD!N37</f>
        <v>#REF!</v>
      </c>
      <c r="O37" s="5" t="e">
        <f>FLTO!AB37-OOPD!O37</f>
        <v>#REF!</v>
      </c>
      <c r="P37" s="5" t="e">
        <f>FLTO!AC37-OOPD!P37</f>
        <v>#REF!</v>
      </c>
      <c r="Q37" s="5" t="e">
        <f>FLTO!AD37-OOPD!Q37</f>
        <v>#REF!</v>
      </c>
      <c r="S37" s="5" t="e">
        <f>FLTO!AF37-'OOPD (QTD)'!F37</f>
        <v>#REF!</v>
      </c>
      <c r="T37" s="5" t="e">
        <f>FLTO!AG37-'OOPD (QTD)'!G37</f>
        <v>#REF!</v>
      </c>
      <c r="U37" s="5" t="e">
        <f>FLTO!AH37-'OOPD (QTD)'!H37</f>
        <v>#REF!</v>
      </c>
      <c r="V37" s="5" t="e">
        <f>FLTO!AI37-'OOPD (QTD)'!I37</f>
        <v>#REF!</v>
      </c>
    </row>
    <row r="38" spans="2:22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 t="e">
        <f>FLTO!S38-OOPD!F38</f>
        <v>#REF!</v>
      </c>
      <c r="G38" s="5" t="e">
        <f>FLTO!T38-OOPD!G38</f>
        <v>#REF!</v>
      </c>
      <c r="H38" s="5" t="e">
        <f>FLTO!U38-OOPD!H38</f>
        <v>#REF!</v>
      </c>
      <c r="I38" s="5" t="e">
        <f>FLTO!V38-OOPD!I38</f>
        <v>#REF!</v>
      </c>
      <c r="J38" s="5" t="e">
        <f>FLTO!W38-OOPD!J38</f>
        <v>#REF!</v>
      </c>
      <c r="K38" s="5" t="e">
        <f>FLTO!X38-OOPD!K38</f>
        <v>#REF!</v>
      </c>
      <c r="L38" s="5" t="e">
        <f>FLTO!Y38-OOPD!L38</f>
        <v>#REF!</v>
      </c>
      <c r="M38" s="5" t="e">
        <f>FLTO!Z38-OOPD!M38</f>
        <v>#REF!</v>
      </c>
      <c r="N38" s="5" t="e">
        <f>FLTO!AA38-OOPD!N38</f>
        <v>#REF!</v>
      </c>
      <c r="O38" s="5" t="e">
        <f>FLTO!AB38-OOPD!O38</f>
        <v>#REF!</v>
      </c>
      <c r="P38" s="5" t="e">
        <f>FLTO!AC38-OOPD!P38</f>
        <v>#REF!</v>
      </c>
      <c r="Q38" s="5" t="e">
        <f>FLTO!AD38-OOPD!Q38</f>
        <v>#REF!</v>
      </c>
      <c r="S38" s="5" t="e">
        <f>FLTO!AF38-'OOPD (QTD)'!F38</f>
        <v>#REF!</v>
      </c>
      <c r="T38" s="5" t="e">
        <f>FLTO!AG38-'OOPD (QTD)'!G38</f>
        <v>#REF!</v>
      </c>
      <c r="U38" s="5" t="e">
        <f>FLTO!AH38-'OOPD (QTD)'!H38</f>
        <v>#REF!</v>
      </c>
      <c r="V38" s="5" t="e">
        <f>FLTO!AI38-'OOPD (QTD)'!I38</f>
        <v>#REF!</v>
      </c>
    </row>
    <row r="39" spans="2:22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 t="e">
        <f>FLTO!S39-OOPD!F39</f>
        <v>#REF!</v>
      </c>
      <c r="G39" s="5" t="e">
        <f>FLTO!T39-OOPD!G39</f>
        <v>#REF!</v>
      </c>
      <c r="H39" s="5" t="e">
        <f>FLTO!U39-OOPD!H39</f>
        <v>#REF!</v>
      </c>
      <c r="I39" s="5" t="e">
        <f>FLTO!V39-OOPD!I39</f>
        <v>#REF!</v>
      </c>
      <c r="J39" s="5" t="e">
        <f>FLTO!W39-OOPD!J39</f>
        <v>#REF!</v>
      </c>
      <c r="K39" s="5" t="e">
        <f>FLTO!X39-OOPD!K39</f>
        <v>#REF!</v>
      </c>
      <c r="L39" s="5" t="e">
        <f>FLTO!Y39-OOPD!L39</f>
        <v>#REF!</v>
      </c>
      <c r="M39" s="5" t="e">
        <f>FLTO!Z39-OOPD!M39</f>
        <v>#REF!</v>
      </c>
      <c r="N39" s="5" t="e">
        <f>FLTO!AA39-OOPD!N39</f>
        <v>#REF!</v>
      </c>
      <c r="O39" s="5" t="e">
        <f>FLTO!AB39-OOPD!O39</f>
        <v>#REF!</v>
      </c>
      <c r="P39" s="5" t="e">
        <f>FLTO!AC39-OOPD!P39</f>
        <v>#REF!</v>
      </c>
      <c r="Q39" s="5" t="e">
        <f>FLTO!AD39-OOPD!Q39</f>
        <v>#REF!</v>
      </c>
      <c r="S39" s="5" t="e">
        <f>FLTO!AF39-'OOPD (QTD)'!F39</f>
        <v>#REF!</v>
      </c>
      <c r="T39" s="5" t="e">
        <f>FLTO!AG39-'OOPD (QTD)'!G39</f>
        <v>#REF!</v>
      </c>
      <c r="U39" s="5" t="e">
        <f>FLTO!AH39-'OOPD (QTD)'!H39</f>
        <v>#REF!</v>
      </c>
      <c r="V39" s="5" t="e">
        <f>FLTO!AI39-'OOPD (QTD)'!I39</f>
        <v>#REF!</v>
      </c>
    </row>
    <row r="40" spans="2:22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 t="e">
        <f>FLTO!S40-OOPD!F40</f>
        <v>#REF!</v>
      </c>
      <c r="G40" s="5" t="e">
        <f>FLTO!T40-OOPD!G40</f>
        <v>#REF!</v>
      </c>
      <c r="H40" s="5" t="e">
        <f>FLTO!U40-OOPD!H40</f>
        <v>#REF!</v>
      </c>
      <c r="I40" s="5" t="e">
        <f>FLTO!V40-OOPD!I40</f>
        <v>#REF!</v>
      </c>
      <c r="J40" s="5" t="e">
        <f>FLTO!W40-OOPD!J40</f>
        <v>#REF!</v>
      </c>
      <c r="K40" s="5" t="e">
        <f>FLTO!X40-OOPD!K40</f>
        <v>#REF!</v>
      </c>
      <c r="L40" s="5" t="e">
        <f>FLTO!Y40-OOPD!L40</f>
        <v>#REF!</v>
      </c>
      <c r="M40" s="5" t="e">
        <f>FLTO!Z40-OOPD!M40</f>
        <v>#REF!</v>
      </c>
      <c r="N40" s="5" t="e">
        <f>FLTO!AA40-OOPD!N40</f>
        <v>#REF!</v>
      </c>
      <c r="O40" s="5" t="e">
        <f>FLTO!AB40-OOPD!O40</f>
        <v>#REF!</v>
      </c>
      <c r="P40" s="5" t="e">
        <f>FLTO!AC40-OOPD!P40</f>
        <v>#REF!</v>
      </c>
      <c r="Q40" s="5" t="e">
        <f>FLTO!AD40-OOPD!Q40</f>
        <v>#REF!</v>
      </c>
      <c r="S40" s="5" t="e">
        <f>FLTO!AF40-'OOPD (QTD)'!F40</f>
        <v>#REF!</v>
      </c>
      <c r="T40" s="5" t="e">
        <f>FLTO!AG40-'OOPD (QTD)'!G40</f>
        <v>#REF!</v>
      </c>
      <c r="U40" s="5" t="e">
        <f>FLTO!AH40-'OOPD (QTD)'!H40</f>
        <v>#REF!</v>
      </c>
      <c r="V40" s="5" t="e">
        <f>FLTO!AI40-'OOPD (QTD)'!I40</f>
        <v>#REF!</v>
      </c>
    </row>
    <row r="41" spans="2:22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 t="e">
        <f>FLTO!S41-OOPD!F41</f>
        <v>#REF!</v>
      </c>
      <c r="G41" s="5" t="e">
        <f>FLTO!T41-OOPD!G41</f>
        <v>#REF!</v>
      </c>
      <c r="H41" s="5" t="e">
        <f>FLTO!U41-OOPD!H41</f>
        <v>#REF!</v>
      </c>
      <c r="I41" s="5" t="e">
        <f>FLTO!V41-OOPD!I41</f>
        <v>#REF!</v>
      </c>
      <c r="J41" s="5" t="e">
        <f>FLTO!W41-OOPD!J41</f>
        <v>#REF!</v>
      </c>
      <c r="K41" s="5" t="e">
        <f>FLTO!X41-OOPD!K41</f>
        <v>#REF!</v>
      </c>
      <c r="L41" s="5" t="e">
        <f>FLTO!Y41-OOPD!L41</f>
        <v>#REF!</v>
      </c>
      <c r="M41" s="5" t="e">
        <f>FLTO!Z41-OOPD!M41</f>
        <v>#REF!</v>
      </c>
      <c r="N41" s="5" t="e">
        <f>FLTO!AA41-OOPD!N41</f>
        <v>#REF!</v>
      </c>
      <c r="O41" s="5" t="e">
        <f>FLTO!AB41-OOPD!O41</f>
        <v>#REF!</v>
      </c>
      <c r="P41" s="5" t="e">
        <f>FLTO!AC41-OOPD!P41</f>
        <v>#REF!</v>
      </c>
      <c r="Q41" s="5" t="e">
        <f>FLTO!AD41-OOPD!Q41</f>
        <v>#REF!</v>
      </c>
      <c r="S41" s="5" t="e">
        <f>FLTO!AF41-'OOPD (QTD)'!F41</f>
        <v>#REF!</v>
      </c>
      <c r="T41" s="5" t="e">
        <f>FLTO!AG41-'OOPD (QTD)'!G41</f>
        <v>#REF!</v>
      </c>
      <c r="U41" s="5" t="e">
        <f>FLTO!AH41-'OOPD (QTD)'!H41</f>
        <v>#REF!</v>
      </c>
      <c r="V41" s="5" t="e">
        <f>FLTO!AI41-'OOPD (QTD)'!I41</f>
        <v>#REF!</v>
      </c>
    </row>
    <row r="42" spans="2:22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 t="e">
        <f>FLTO!S42-OOPD!F42</f>
        <v>#REF!</v>
      </c>
      <c r="G42" s="5" t="e">
        <f>FLTO!T42-OOPD!G42</f>
        <v>#REF!</v>
      </c>
      <c r="H42" s="5" t="e">
        <f>FLTO!U42-OOPD!H42</f>
        <v>#REF!</v>
      </c>
      <c r="I42" s="5" t="e">
        <f>FLTO!V42-OOPD!I42</f>
        <v>#REF!</v>
      </c>
      <c r="J42" s="5" t="e">
        <f>FLTO!W42-OOPD!J42</f>
        <v>#REF!</v>
      </c>
      <c r="K42" s="5" t="e">
        <f>FLTO!X42-OOPD!K42</f>
        <v>#REF!</v>
      </c>
      <c r="L42" s="5" t="e">
        <f>FLTO!Y42-OOPD!L42</f>
        <v>#REF!</v>
      </c>
      <c r="M42" s="5" t="e">
        <f>FLTO!Z42-OOPD!M42</f>
        <v>#REF!</v>
      </c>
      <c r="N42" s="5" t="e">
        <f>FLTO!AA42-OOPD!N42</f>
        <v>#REF!</v>
      </c>
      <c r="O42" s="5" t="e">
        <f>FLTO!AB42-OOPD!O42</f>
        <v>#REF!</v>
      </c>
      <c r="P42" s="5" t="e">
        <f>FLTO!AC42-OOPD!P42</f>
        <v>#REF!</v>
      </c>
      <c r="Q42" s="5" t="e">
        <f>FLTO!AD42-OOPD!Q42</f>
        <v>#REF!</v>
      </c>
      <c r="S42" s="5" t="e">
        <f>FLTO!AF42-'OOPD (QTD)'!F42</f>
        <v>#REF!</v>
      </c>
      <c r="T42" s="5" t="e">
        <f>FLTO!AG42-'OOPD (QTD)'!G42</f>
        <v>#REF!</v>
      </c>
      <c r="U42" s="5" t="e">
        <f>FLTO!AH42-'OOPD (QTD)'!H42</f>
        <v>#REF!</v>
      </c>
      <c r="V42" s="5" t="e">
        <f>FLTO!AI42-'OOPD (QTD)'!I42</f>
        <v>#REF!</v>
      </c>
    </row>
    <row r="43" spans="2:22" ht="6" customHeight="1" x14ac:dyDescent="0.25">
      <c r="C43" s="19" t="s">
        <v>9</v>
      </c>
      <c r="E43" s="10"/>
      <c r="F43" s="5">
        <f>FLTO!S43-OOPD!F43</f>
        <v>0</v>
      </c>
      <c r="G43" s="5">
        <f>FLTO!T43-OOPD!G43</f>
        <v>0</v>
      </c>
      <c r="H43" s="5">
        <f>FLTO!U43-OOPD!H43</f>
        <v>0</v>
      </c>
      <c r="I43" s="5">
        <f>FLTO!V43-OOPD!I43</f>
        <v>0</v>
      </c>
      <c r="J43" s="5">
        <f>FLTO!W43-OOPD!J43</f>
        <v>0</v>
      </c>
      <c r="K43" s="5">
        <f>FLTO!X43-OOPD!K43</f>
        <v>0</v>
      </c>
      <c r="L43" s="5">
        <f>FLTO!Y43-OOPD!L43</f>
        <v>0</v>
      </c>
      <c r="M43" s="5">
        <f>FLTO!Z43-OOPD!M43</f>
        <v>0</v>
      </c>
      <c r="N43" s="5">
        <f>FLTO!AA43-OOPD!N43</f>
        <v>0</v>
      </c>
      <c r="O43" s="5">
        <f>FLTO!AB43-OOPD!O43</f>
        <v>0</v>
      </c>
      <c r="P43" s="5">
        <f>FLTO!AC43-OOPD!P43</f>
        <v>0</v>
      </c>
      <c r="Q43" s="5">
        <f>FLTO!AD43-OOPD!Q43</f>
        <v>0</v>
      </c>
      <c r="S43" s="5">
        <f>FLTO!AF43-'OOPD (QTD)'!F43</f>
        <v>0</v>
      </c>
      <c r="T43" s="5">
        <f>FLTO!AG43-'OOPD (QTD)'!G43</f>
        <v>0</v>
      </c>
      <c r="U43" s="5">
        <f>FLTO!AH43-'OOPD (QTD)'!H43</f>
        <v>0</v>
      </c>
      <c r="V43" s="5">
        <f>FLTO!AI43-'OOPD (QTD)'!I43</f>
        <v>0</v>
      </c>
    </row>
    <row r="44" spans="2:22" x14ac:dyDescent="0.25">
      <c r="C44" s="19" t="s">
        <v>9</v>
      </c>
      <c r="E44" s="25" t="s">
        <v>29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S44" s="5">
        <f>FLTO!AF44-'OOPD (QTD)'!F44</f>
        <v>0</v>
      </c>
      <c r="T44" s="5">
        <f>FLTO!AG44-'OOPD (QTD)'!G44</f>
        <v>0</v>
      </c>
      <c r="U44" s="5">
        <f>FLTO!AH44-'OOPD (QTD)'!H44</f>
        <v>0</v>
      </c>
      <c r="V44" s="5">
        <f>FLTO!AI44-'OOPD (QTD)'!I44</f>
        <v>0</v>
      </c>
    </row>
    <row r="45" spans="2:22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f>FLTO!S45-OOPD!F45</f>
        <v>0</v>
      </c>
      <c r="G45" s="5">
        <f>FLTO!T45-OOPD!G45</f>
        <v>0</v>
      </c>
      <c r="H45" s="5">
        <f>FLTO!U45-OOPD!H45</f>
        <v>0</v>
      </c>
      <c r="I45" s="5">
        <f>FLTO!V45-OOPD!I45</f>
        <v>0</v>
      </c>
      <c r="J45" s="5">
        <f>FLTO!W45-OOPD!J45</f>
        <v>0</v>
      </c>
      <c r="K45" s="5">
        <f>FLTO!X45-OOPD!K45</f>
        <v>0</v>
      </c>
      <c r="L45" s="5">
        <f>FLTO!Y45-OOPD!L45</f>
        <v>0</v>
      </c>
      <c r="M45" s="5">
        <f>FLTO!Z45-OOPD!M45</f>
        <v>0</v>
      </c>
      <c r="N45" s="5">
        <f>FLTO!AA45-OOPD!N45</f>
        <v>0</v>
      </c>
      <c r="O45" s="5">
        <f>FLTO!AB45-OOPD!O45</f>
        <v>0</v>
      </c>
      <c r="P45" s="5">
        <f>FLTO!AC45-OOPD!P45</f>
        <v>0</v>
      </c>
      <c r="Q45" s="5">
        <f>FLTO!AD45-OOPD!Q45</f>
        <v>0</v>
      </c>
      <c r="S45" s="5">
        <f>FLTO!AF45-'OOPD (QTD)'!F45</f>
        <v>0</v>
      </c>
      <c r="T45" s="5">
        <f>FLTO!AG45-'OOPD (QTD)'!G45</f>
        <v>0</v>
      </c>
      <c r="U45" s="5">
        <f>FLTO!AH45-'OOPD (QTD)'!H45</f>
        <v>0</v>
      </c>
      <c r="V45" s="5">
        <f>FLTO!AI45-'OOPD (QTD)'!I45</f>
        <v>0</v>
      </c>
    </row>
    <row r="46" spans="2:22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f>FLTO!S46-OOPD!F46</f>
        <v>0</v>
      </c>
      <c r="G46" s="5">
        <f>FLTO!T46-OOPD!G46</f>
        <v>0</v>
      </c>
      <c r="H46" s="5">
        <f>FLTO!U46-OOPD!H46</f>
        <v>0</v>
      </c>
      <c r="I46" s="5">
        <f>FLTO!V46-OOPD!I46</f>
        <v>0</v>
      </c>
      <c r="J46" s="5">
        <f>FLTO!W46-OOPD!J46</f>
        <v>0</v>
      </c>
      <c r="K46" s="5">
        <f>FLTO!X46-OOPD!K46</f>
        <v>0</v>
      </c>
      <c r="L46" s="5">
        <f>FLTO!Y46-OOPD!L46</f>
        <v>0</v>
      </c>
      <c r="M46" s="5">
        <f>FLTO!Z46-OOPD!M46</f>
        <v>0</v>
      </c>
      <c r="N46" s="5">
        <f>FLTO!AA46-OOPD!N46</f>
        <v>0</v>
      </c>
      <c r="O46" s="5">
        <f>FLTO!AB46-OOPD!O46</f>
        <v>0</v>
      </c>
      <c r="P46" s="5">
        <f>FLTO!AC46-OOPD!P46</f>
        <v>0</v>
      </c>
      <c r="Q46" s="5">
        <f>FLTO!AD46-OOPD!Q46</f>
        <v>0</v>
      </c>
      <c r="S46" s="5">
        <f>FLTO!AF46-'OOPD (QTD)'!F46</f>
        <v>0</v>
      </c>
      <c r="T46" s="5">
        <f>FLTO!AG46-'OOPD (QTD)'!G46</f>
        <v>0</v>
      </c>
      <c r="U46" s="5">
        <f>FLTO!AH46-'OOPD (QTD)'!H46</f>
        <v>0</v>
      </c>
      <c r="V46" s="5">
        <f>FLTO!AI46-'OOPD (QTD)'!I46</f>
        <v>0</v>
      </c>
    </row>
    <row r="47" spans="2:22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f>FLTO!S47-OOPD!F47</f>
        <v>0</v>
      </c>
      <c r="G47" s="5">
        <f>FLTO!T47-OOPD!G47</f>
        <v>0</v>
      </c>
      <c r="H47" s="5">
        <f>FLTO!U47-OOPD!H47</f>
        <v>0</v>
      </c>
      <c r="I47" s="5">
        <f>FLTO!V47-OOPD!I47</f>
        <v>0</v>
      </c>
      <c r="J47" s="5">
        <f>FLTO!W47-OOPD!J47</f>
        <v>0</v>
      </c>
      <c r="K47" s="5">
        <f>FLTO!X47-OOPD!K47</f>
        <v>0</v>
      </c>
      <c r="L47" s="5">
        <f>FLTO!Y47-OOPD!L47</f>
        <v>0</v>
      </c>
      <c r="M47" s="5">
        <f>FLTO!Z47-OOPD!M47</f>
        <v>0</v>
      </c>
      <c r="N47" s="5">
        <f>FLTO!AA47-OOPD!N47</f>
        <v>0</v>
      </c>
      <c r="O47" s="5">
        <f>FLTO!AB47-OOPD!O47</f>
        <v>0</v>
      </c>
      <c r="P47" s="5">
        <f>FLTO!AC47-OOPD!P47</f>
        <v>0</v>
      </c>
      <c r="Q47" s="5">
        <f>FLTO!AD47-OOPD!Q47</f>
        <v>0</v>
      </c>
      <c r="S47" s="5">
        <f>FLTO!AF47-'OOPD (QTD)'!F47</f>
        <v>0</v>
      </c>
      <c r="T47" s="5">
        <f>FLTO!AG47-'OOPD (QTD)'!G47</f>
        <v>0</v>
      </c>
      <c r="U47" s="5">
        <f>FLTO!AH47-'OOPD (QTD)'!H47</f>
        <v>0</v>
      </c>
      <c r="V47" s="5">
        <f>FLTO!AI47-'OOPD (QTD)'!I47</f>
        <v>0</v>
      </c>
    </row>
    <row r="48" spans="2:22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f>FLTO!S48-OOPD!F48</f>
        <v>0</v>
      </c>
      <c r="G48" s="5">
        <f>FLTO!T48-OOPD!G48</f>
        <v>0</v>
      </c>
      <c r="H48" s="5">
        <f>FLTO!U48-OOPD!H48</f>
        <v>0</v>
      </c>
      <c r="I48" s="5">
        <f>FLTO!V48-OOPD!I48</f>
        <v>0</v>
      </c>
      <c r="J48" s="5">
        <f>FLTO!W48-OOPD!J48</f>
        <v>0</v>
      </c>
      <c r="K48" s="5">
        <f>FLTO!X48-OOPD!K48</f>
        <v>0</v>
      </c>
      <c r="L48" s="5">
        <f>FLTO!Y48-OOPD!L48</f>
        <v>0</v>
      </c>
      <c r="M48" s="5">
        <f>FLTO!Z48-OOPD!M48</f>
        <v>0</v>
      </c>
      <c r="N48" s="5">
        <f>FLTO!AA48-OOPD!N48</f>
        <v>0</v>
      </c>
      <c r="O48" s="5">
        <f>FLTO!AB48-OOPD!O48</f>
        <v>0</v>
      </c>
      <c r="P48" s="5">
        <f>FLTO!AC48-OOPD!P48</f>
        <v>0</v>
      </c>
      <c r="Q48" s="5">
        <f>FLTO!AD48-OOPD!Q48</f>
        <v>0</v>
      </c>
      <c r="S48" s="5">
        <f>FLTO!AF48-'OOPD (QTD)'!F48</f>
        <v>0</v>
      </c>
      <c r="T48" s="5">
        <f>FLTO!AG48-'OOPD (QTD)'!G48</f>
        <v>0</v>
      </c>
      <c r="U48" s="5">
        <f>FLTO!AH48-'OOPD (QTD)'!H48</f>
        <v>0</v>
      </c>
      <c r="V48" s="5">
        <f>FLTO!AI48-'OOPD (QTD)'!I48</f>
        <v>0</v>
      </c>
    </row>
    <row r="49" spans="2:22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f>FLTO!S49-OOPD!F49</f>
        <v>0</v>
      </c>
      <c r="G49" s="5">
        <f>FLTO!T49-OOPD!G49</f>
        <v>0</v>
      </c>
      <c r="H49" s="5">
        <f>FLTO!U49-OOPD!H49</f>
        <v>0</v>
      </c>
      <c r="I49" s="5">
        <f>FLTO!V49-OOPD!I49</f>
        <v>0</v>
      </c>
      <c r="J49" s="5">
        <f>FLTO!W49-OOPD!J49</f>
        <v>0</v>
      </c>
      <c r="K49" s="5">
        <f>FLTO!X49-OOPD!K49</f>
        <v>0</v>
      </c>
      <c r="L49" s="5">
        <f>FLTO!Y49-OOPD!L49</f>
        <v>0</v>
      </c>
      <c r="M49" s="5">
        <f>FLTO!Z49-OOPD!M49</f>
        <v>0</v>
      </c>
      <c r="N49" s="5">
        <f>FLTO!AA49-OOPD!N49</f>
        <v>0</v>
      </c>
      <c r="O49" s="5">
        <f>FLTO!AB49-OOPD!O49</f>
        <v>0</v>
      </c>
      <c r="P49" s="5">
        <f>FLTO!AC49-OOPD!P49</f>
        <v>0</v>
      </c>
      <c r="Q49" s="5">
        <f>FLTO!AD49-OOPD!Q49</f>
        <v>0</v>
      </c>
      <c r="S49" s="5">
        <f>FLTO!AF49-'OOPD (QTD)'!F49</f>
        <v>0</v>
      </c>
      <c r="T49" s="5">
        <f>FLTO!AG49-'OOPD (QTD)'!G49</f>
        <v>0</v>
      </c>
      <c r="U49" s="5">
        <f>FLTO!AH49-'OOPD (QTD)'!H49</f>
        <v>0</v>
      </c>
      <c r="V49" s="5">
        <f>FLTO!AI49-'OOPD (QTD)'!I49</f>
        <v>0</v>
      </c>
    </row>
    <row r="50" spans="2:22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f>FLTO!S50-OOPD!F50</f>
        <v>0</v>
      </c>
      <c r="G50" s="5">
        <f>FLTO!T50-OOPD!G50</f>
        <v>0</v>
      </c>
      <c r="H50" s="5">
        <f>FLTO!U50-OOPD!H50</f>
        <v>0</v>
      </c>
      <c r="I50" s="5">
        <f>FLTO!V50-OOPD!I50</f>
        <v>0</v>
      </c>
      <c r="J50" s="5">
        <f>FLTO!W50-OOPD!J50</f>
        <v>0</v>
      </c>
      <c r="K50" s="5">
        <f>FLTO!X50-OOPD!K50</f>
        <v>0</v>
      </c>
      <c r="L50" s="5">
        <f>FLTO!Y50-OOPD!L50</f>
        <v>0</v>
      </c>
      <c r="M50" s="5">
        <f>FLTO!Z50-OOPD!M50</f>
        <v>0</v>
      </c>
      <c r="N50" s="5">
        <f>FLTO!AA50-OOPD!N50</f>
        <v>0</v>
      </c>
      <c r="O50" s="5">
        <f>FLTO!AB50-OOPD!O50</f>
        <v>0</v>
      </c>
      <c r="P50" s="5">
        <f>FLTO!AC50-OOPD!P50</f>
        <v>0</v>
      </c>
      <c r="Q50" s="5">
        <f>FLTO!AD50-OOPD!Q50</f>
        <v>0</v>
      </c>
      <c r="S50" s="5">
        <f>FLTO!AF50-'OOPD (QTD)'!F50</f>
        <v>0</v>
      </c>
      <c r="T50" s="5">
        <f>FLTO!AG50-'OOPD (QTD)'!G50</f>
        <v>0</v>
      </c>
      <c r="U50" s="5">
        <f>FLTO!AH50-'OOPD (QTD)'!H50</f>
        <v>0</v>
      </c>
      <c r="V50" s="5">
        <f>FLTO!AI50-'OOPD (QTD)'!I50</f>
        <v>0</v>
      </c>
    </row>
    <row r="51" spans="2:22" ht="9" customHeight="1" x14ac:dyDescent="0.25">
      <c r="S51" s="5">
        <f>FLTO!AF51-'OOPD (QTD)'!F51</f>
        <v>0</v>
      </c>
      <c r="T51" s="5">
        <f>FLTO!AG51-'OOPD (QTD)'!G51</f>
        <v>0</v>
      </c>
      <c r="U51" s="5">
        <f>FLTO!AH51-'OOPD (QTD)'!H51</f>
        <v>0</v>
      </c>
      <c r="V51" s="5">
        <f>FLTO!AI51-'OOPD (QTD)'!I51</f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C924-50B4-48DD-8839-C9DBD0248875}">
  <sheetPr>
    <tabColor rgb="FFFF0000"/>
  </sheetPr>
  <dimension ref="A1:V51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16384" width="9.140625" style="2"/>
  </cols>
  <sheetData>
    <row r="1" spans="2:22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22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22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22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22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22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22" ht="15.75" hidden="1" outlineLevel="1" x14ac:dyDescent="0.25">
      <c r="E7" s="1"/>
    </row>
    <row r="8" spans="2:22" ht="15.75" collapsed="1" x14ac:dyDescent="0.25">
      <c r="E8" s="1"/>
    </row>
    <row r="9" spans="2:22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40</v>
      </c>
      <c r="T9" s="23" t="s">
        <v>43</v>
      </c>
      <c r="U9" s="23" t="s">
        <v>44</v>
      </c>
      <c r="V9" s="23" t="s">
        <v>37</v>
      </c>
    </row>
    <row r="10" spans="2:22" x14ac:dyDescent="0.25">
      <c r="B10" s="24" t="s">
        <v>1</v>
      </c>
      <c r="C10" s="24" t="s">
        <v>2</v>
      </c>
      <c r="D10" s="24" t="s">
        <v>3</v>
      </c>
      <c r="E10" s="20" t="s">
        <v>52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22" ht="3.75" customHeight="1" x14ac:dyDescent="0.25">
      <c r="E11" s="9"/>
    </row>
    <row r="12" spans="2:22" x14ac:dyDescent="0.25">
      <c r="E12" s="25" t="s">
        <v>5</v>
      </c>
    </row>
    <row r="13" spans="2:22" ht="15.75" customHeight="1" x14ac:dyDescent="0.25">
      <c r="B13" s="19" t="s">
        <v>4</v>
      </c>
      <c r="C13" s="19" t="s">
        <v>47</v>
      </c>
      <c r="D13" s="19" t="s">
        <v>5</v>
      </c>
      <c r="E13" s="12">
        <f>Input!$J$30</f>
        <v>2023</v>
      </c>
      <c r="F13" s="5" t="e">
        <f>FLTO!S13-OOPD!F13</f>
        <v>#REF!</v>
      </c>
      <c r="G13" s="5" t="e">
        <f>FLTO!T13-OOPD!G13</f>
        <v>#REF!</v>
      </c>
      <c r="H13" s="5" t="e">
        <f>FLTO!U13-OOPD!H13</f>
        <v>#REF!</v>
      </c>
      <c r="I13" s="5" t="e">
        <f>FLTO!V13-OOPD!I13</f>
        <v>#REF!</v>
      </c>
      <c r="J13" s="5" t="e">
        <f>FLTO!W13-OOPD!J13</f>
        <v>#REF!</v>
      </c>
      <c r="K13" s="5" t="e">
        <f>FLTO!X13-OOPD!K13</f>
        <v>#REF!</v>
      </c>
      <c r="L13" s="5" t="e">
        <f>FLTO!Y13-OOPD!L13</f>
        <v>#REF!</v>
      </c>
      <c r="M13" s="5" t="e">
        <f>FLTO!Z13-OOPD!M13</f>
        <v>#REF!</v>
      </c>
      <c r="N13" s="5" t="e">
        <f>FLTO!AA13-OOPD!N13</f>
        <v>#REF!</v>
      </c>
      <c r="O13" s="5" t="e">
        <f>FLTO!AB13-OOPD!O13</f>
        <v>#REF!</v>
      </c>
      <c r="P13" s="5" t="e">
        <f>FLTO!AC13-OOPD!P13</f>
        <v>#REF!</v>
      </c>
      <c r="Q13" s="5" t="e">
        <f>FLTO!AD13-OOPD!Q13</f>
        <v>#REF!</v>
      </c>
      <c r="S13" s="5" t="e">
        <f>FLTO!AF13-'OOPD (QTD)'!F13</f>
        <v>#REF!</v>
      </c>
      <c r="T13" s="5" t="e">
        <f>FLTO!AG13-'OOPD (QTD)'!G13</f>
        <v>#REF!</v>
      </c>
      <c r="U13" s="5" t="e">
        <f>FLTO!AH13-'OOPD (QTD)'!H13</f>
        <v>#REF!</v>
      </c>
      <c r="V13" s="5" t="e">
        <f>FLTO!AI13-'OOPD (QTD)'!I13</f>
        <v>#REF!</v>
      </c>
    </row>
    <row r="14" spans="2:22" x14ac:dyDescent="0.25">
      <c r="B14" s="19" t="s">
        <v>4</v>
      </c>
      <c r="C14" s="19" t="s">
        <v>47</v>
      </c>
      <c r="D14" s="19" t="s">
        <v>5</v>
      </c>
      <c r="E14" s="12">
        <f>Input!$J$31</f>
        <v>2022</v>
      </c>
      <c r="F14" s="5" t="e">
        <f>FLTO!S14-OOPD!F14</f>
        <v>#REF!</v>
      </c>
      <c r="G14" s="5" t="e">
        <f>FLTO!T14-OOPD!G14</f>
        <v>#REF!</v>
      </c>
      <c r="H14" s="5" t="e">
        <f>FLTO!U14-OOPD!H14</f>
        <v>#REF!</v>
      </c>
      <c r="I14" s="5" t="e">
        <f>FLTO!V14-OOPD!I14</f>
        <v>#REF!</v>
      </c>
      <c r="J14" s="5" t="e">
        <f>FLTO!W14-OOPD!J14</f>
        <v>#REF!</v>
      </c>
      <c r="K14" s="5" t="e">
        <f>FLTO!X14-OOPD!K14</f>
        <v>#REF!</v>
      </c>
      <c r="L14" s="5" t="e">
        <f>FLTO!Y14-OOPD!L14</f>
        <v>#REF!</v>
      </c>
      <c r="M14" s="5" t="e">
        <f>FLTO!Z14-OOPD!M14</f>
        <v>#REF!</v>
      </c>
      <c r="N14" s="5" t="e">
        <f>FLTO!AA14-OOPD!N14</f>
        <v>#REF!</v>
      </c>
      <c r="O14" s="5" t="e">
        <f>FLTO!AB14-OOPD!O14</f>
        <v>#REF!</v>
      </c>
      <c r="P14" s="5" t="e">
        <f>FLTO!AC14-OOPD!P14</f>
        <v>#REF!</v>
      </c>
      <c r="Q14" s="5" t="e">
        <f>FLTO!AD14-OOPD!Q14</f>
        <v>#REF!</v>
      </c>
      <c r="S14" s="5" t="e">
        <f>FLTO!AF14-'OOPD (QTD)'!F14</f>
        <v>#REF!</v>
      </c>
      <c r="T14" s="5" t="e">
        <f>FLTO!AG14-'OOPD (QTD)'!G14</f>
        <v>#REF!</v>
      </c>
      <c r="U14" s="5" t="e">
        <f>FLTO!AH14-'OOPD (QTD)'!H14</f>
        <v>#REF!</v>
      </c>
      <c r="V14" s="5" t="e">
        <f>FLTO!AI14-'OOPD (QTD)'!I14</f>
        <v>#REF!</v>
      </c>
    </row>
    <row r="15" spans="2:22" x14ac:dyDescent="0.25">
      <c r="B15" s="19" t="s">
        <v>4</v>
      </c>
      <c r="C15" s="19" t="s">
        <v>47</v>
      </c>
      <c r="D15" s="19" t="s">
        <v>5</v>
      </c>
      <c r="E15" s="12">
        <f>Input!$J$32</f>
        <v>2021</v>
      </c>
      <c r="F15" s="5" t="e">
        <f>FLTO!S15-OOPD!F15</f>
        <v>#REF!</v>
      </c>
      <c r="G15" s="5" t="e">
        <f>FLTO!T15-OOPD!G15</f>
        <v>#REF!</v>
      </c>
      <c r="H15" s="5" t="e">
        <f>FLTO!U15-OOPD!H15</f>
        <v>#REF!</v>
      </c>
      <c r="I15" s="5" t="e">
        <f>FLTO!V15-OOPD!I15</f>
        <v>#REF!</v>
      </c>
      <c r="J15" s="5" t="e">
        <f>FLTO!W15-OOPD!J15</f>
        <v>#REF!</v>
      </c>
      <c r="K15" s="5" t="e">
        <f>FLTO!X15-OOPD!K15</f>
        <v>#REF!</v>
      </c>
      <c r="L15" s="5" t="e">
        <f>FLTO!Y15-OOPD!L15</f>
        <v>#REF!</v>
      </c>
      <c r="M15" s="5" t="e">
        <f>FLTO!Z15-OOPD!M15</f>
        <v>#REF!</v>
      </c>
      <c r="N15" s="5" t="e">
        <f>FLTO!AA15-OOPD!N15</f>
        <v>#REF!</v>
      </c>
      <c r="O15" s="5" t="e">
        <f>FLTO!AB15-OOPD!O15</f>
        <v>#REF!</v>
      </c>
      <c r="P15" s="5" t="e">
        <f>FLTO!AC15-OOPD!P15</f>
        <v>#REF!</v>
      </c>
      <c r="Q15" s="5" t="e">
        <f>FLTO!AD15-OOPD!Q15</f>
        <v>#REF!</v>
      </c>
      <c r="S15" s="5" t="e">
        <f>FLTO!AF15-'OOPD (QTD)'!F15</f>
        <v>#REF!</v>
      </c>
      <c r="T15" s="5" t="e">
        <f>FLTO!AG15-'OOPD (QTD)'!G15</f>
        <v>#REF!</v>
      </c>
      <c r="U15" s="5" t="e">
        <f>FLTO!AH15-'OOPD (QTD)'!H15</f>
        <v>#REF!</v>
      </c>
      <c r="V15" s="5" t="e">
        <f>FLTO!AI15-'OOPD (QTD)'!I15</f>
        <v>#REF!</v>
      </c>
    </row>
    <row r="16" spans="2:22" x14ac:dyDescent="0.25">
      <c r="B16" s="19" t="s">
        <v>4</v>
      </c>
      <c r="C16" s="19" t="s">
        <v>47</v>
      </c>
      <c r="D16" s="19" t="s">
        <v>5</v>
      </c>
      <c r="E16" s="12">
        <f>Input!$J$33</f>
        <v>2020</v>
      </c>
      <c r="F16" s="5" t="e">
        <f>FLTO!S16-OOPD!F16</f>
        <v>#REF!</v>
      </c>
      <c r="G16" s="5" t="e">
        <f>FLTO!T16-OOPD!G16</f>
        <v>#REF!</v>
      </c>
      <c r="H16" s="5" t="e">
        <f>FLTO!U16-OOPD!H16</f>
        <v>#REF!</v>
      </c>
      <c r="I16" s="5" t="e">
        <f>FLTO!V16-OOPD!I16</f>
        <v>#REF!</v>
      </c>
      <c r="J16" s="5" t="e">
        <f>FLTO!W16-OOPD!J16</f>
        <v>#REF!</v>
      </c>
      <c r="K16" s="5" t="e">
        <f>FLTO!X16-OOPD!K16</f>
        <v>#REF!</v>
      </c>
      <c r="L16" s="5" t="e">
        <f>FLTO!Y16-OOPD!L16</f>
        <v>#REF!</v>
      </c>
      <c r="M16" s="5" t="e">
        <f>FLTO!Z16-OOPD!M16</f>
        <v>#REF!</v>
      </c>
      <c r="N16" s="5" t="e">
        <f>FLTO!AA16-OOPD!N16</f>
        <v>#REF!</v>
      </c>
      <c r="O16" s="5" t="e">
        <f>FLTO!AB16-OOPD!O16</f>
        <v>#REF!</v>
      </c>
      <c r="P16" s="5" t="e">
        <f>FLTO!AC16-OOPD!P16</f>
        <v>#REF!</v>
      </c>
      <c r="Q16" s="5" t="e">
        <f>FLTO!AD16-OOPD!Q16</f>
        <v>#REF!</v>
      </c>
      <c r="S16" s="5" t="e">
        <f>FLTO!AF16-'OOPD (QTD)'!F16</f>
        <v>#REF!</v>
      </c>
      <c r="T16" s="5" t="e">
        <f>FLTO!AG16-'OOPD (QTD)'!G16</f>
        <v>#REF!</v>
      </c>
      <c r="U16" s="5" t="e">
        <f>FLTO!AH16-'OOPD (QTD)'!H16</f>
        <v>#REF!</v>
      </c>
      <c r="V16" s="5" t="e">
        <f>FLTO!AI16-'OOPD (QTD)'!I16</f>
        <v>#REF!</v>
      </c>
    </row>
    <row r="17" spans="2:22" x14ac:dyDescent="0.25">
      <c r="B17" s="19" t="s">
        <v>4</v>
      </c>
      <c r="C17" s="19" t="s">
        <v>47</v>
      </c>
      <c r="D17" s="19" t="s">
        <v>5</v>
      </c>
      <c r="E17" s="12">
        <f>Input!$J$34</f>
        <v>2019</v>
      </c>
      <c r="F17" s="5" t="e">
        <f>FLTO!S17-OOPD!F17</f>
        <v>#REF!</v>
      </c>
      <c r="G17" s="5" t="e">
        <f>FLTO!T17-OOPD!G17</f>
        <v>#REF!</v>
      </c>
      <c r="H17" s="5" t="e">
        <f>FLTO!U17-OOPD!H17</f>
        <v>#REF!</v>
      </c>
      <c r="I17" s="5" t="e">
        <f>FLTO!V17-OOPD!I17</f>
        <v>#REF!</v>
      </c>
      <c r="J17" s="5" t="e">
        <f>FLTO!W17-OOPD!J17</f>
        <v>#REF!</v>
      </c>
      <c r="K17" s="5" t="e">
        <f>FLTO!X17-OOPD!K17</f>
        <v>#REF!</v>
      </c>
      <c r="L17" s="5" t="e">
        <f>FLTO!Y17-OOPD!L17</f>
        <v>#REF!</v>
      </c>
      <c r="M17" s="5" t="e">
        <f>FLTO!Z17-OOPD!M17</f>
        <v>#REF!</v>
      </c>
      <c r="N17" s="5" t="e">
        <f>FLTO!AA17-OOPD!N17</f>
        <v>#REF!</v>
      </c>
      <c r="O17" s="5" t="e">
        <f>FLTO!AB17-OOPD!O17</f>
        <v>#REF!</v>
      </c>
      <c r="P17" s="5" t="e">
        <f>FLTO!AC17-OOPD!P17</f>
        <v>#REF!</v>
      </c>
      <c r="Q17" s="5" t="e">
        <f>FLTO!AD17-OOPD!Q17</f>
        <v>#REF!</v>
      </c>
      <c r="S17" s="5" t="e">
        <f>FLTO!AF17-'OOPD (QTD)'!F17</f>
        <v>#REF!</v>
      </c>
      <c r="T17" s="5" t="e">
        <f>FLTO!AG17-'OOPD (QTD)'!G17</f>
        <v>#REF!</v>
      </c>
      <c r="U17" s="5" t="e">
        <f>FLTO!AH17-'OOPD (QTD)'!H17</f>
        <v>#REF!</v>
      </c>
      <c r="V17" s="5" t="e">
        <f>FLTO!AI17-'OOPD (QTD)'!I17</f>
        <v>#REF!</v>
      </c>
    </row>
    <row r="18" spans="2:22" x14ac:dyDescent="0.25">
      <c r="B18" s="19" t="s">
        <v>4</v>
      </c>
      <c r="C18" s="19" t="s">
        <v>47</v>
      </c>
      <c r="D18" s="19" t="s">
        <v>5</v>
      </c>
      <c r="E18" s="12">
        <f>Input!$J$35</f>
        <v>2018</v>
      </c>
      <c r="F18" s="5" t="e">
        <f>FLTO!S18-OOPD!F18</f>
        <v>#REF!</v>
      </c>
      <c r="G18" s="5" t="e">
        <f>FLTO!T18-OOPD!G18</f>
        <v>#REF!</v>
      </c>
      <c r="H18" s="5" t="e">
        <f>FLTO!U18-OOPD!H18</f>
        <v>#REF!</v>
      </c>
      <c r="I18" s="5" t="e">
        <f>FLTO!V18-OOPD!I18</f>
        <v>#REF!</v>
      </c>
      <c r="J18" s="5" t="e">
        <f>FLTO!W18-OOPD!J18</f>
        <v>#REF!</v>
      </c>
      <c r="K18" s="5" t="e">
        <f>FLTO!X18-OOPD!K18</f>
        <v>#REF!</v>
      </c>
      <c r="L18" s="5" t="e">
        <f>FLTO!Y18-OOPD!L18</f>
        <v>#REF!</v>
      </c>
      <c r="M18" s="5" t="e">
        <f>FLTO!Z18-OOPD!M18</f>
        <v>#REF!</v>
      </c>
      <c r="N18" s="5" t="e">
        <f>FLTO!AA18-OOPD!N18</f>
        <v>#REF!</v>
      </c>
      <c r="O18" s="5" t="e">
        <f>FLTO!AB18-OOPD!O18</f>
        <v>#REF!</v>
      </c>
      <c r="P18" s="5" t="e">
        <f>FLTO!AC18-OOPD!P18</f>
        <v>#REF!</v>
      </c>
      <c r="Q18" s="5" t="e">
        <f>FLTO!AD18-OOPD!Q18</f>
        <v>#REF!</v>
      </c>
      <c r="S18" s="5" t="e">
        <f>FLTO!AF18-'OOPD (QTD)'!F18</f>
        <v>#REF!</v>
      </c>
      <c r="T18" s="5" t="e">
        <f>FLTO!AG18-'OOPD (QTD)'!G18</f>
        <v>#REF!</v>
      </c>
      <c r="U18" s="5" t="e">
        <f>FLTO!AH18-'OOPD (QTD)'!H18</f>
        <v>#REF!</v>
      </c>
      <c r="V18" s="5" t="e">
        <f>FLTO!AI18-'OOPD (QTD)'!I18</f>
        <v>#REF!</v>
      </c>
    </row>
    <row r="19" spans="2:22" ht="6" customHeight="1" x14ac:dyDescent="0.25"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>
        <f>FLTO!AF19-'OOPD (QTD)'!F19</f>
        <v>0</v>
      </c>
      <c r="T19" s="5">
        <f>FLTO!AG19-'OOPD (QTD)'!G19</f>
        <v>0</v>
      </c>
      <c r="U19" s="5">
        <f>FLTO!AH19-'OOPD (QTD)'!H19</f>
        <v>0</v>
      </c>
      <c r="V19" s="5">
        <f>FLTO!AI19-'OOPD (QTD)'!I19</f>
        <v>0</v>
      </c>
    </row>
    <row r="20" spans="2:22" x14ac:dyDescent="0.25">
      <c r="E20" s="25" t="s">
        <v>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S20" s="5">
        <f>FLTO!AF20-'OOPD (QTD)'!F20</f>
        <v>0</v>
      </c>
      <c r="T20" s="5">
        <f>FLTO!AG20-'OOPD (QTD)'!G20</f>
        <v>0</v>
      </c>
      <c r="U20" s="5">
        <f>FLTO!AH20-'OOPD (QTD)'!H20</f>
        <v>0</v>
      </c>
      <c r="V20" s="5">
        <f>FLTO!AI20-'OOPD (QTD)'!I20</f>
        <v>0</v>
      </c>
    </row>
    <row r="21" spans="2:22" ht="15.75" customHeight="1" x14ac:dyDescent="0.25">
      <c r="B21" s="19" t="s">
        <v>4</v>
      </c>
      <c r="C21" s="19" t="s">
        <v>47</v>
      </c>
      <c r="D21" s="19" t="s">
        <v>6</v>
      </c>
      <c r="E21" s="12">
        <f>Input!$J$30</f>
        <v>2023</v>
      </c>
      <c r="F21" s="5" t="e">
        <f>FLTO!S21-OOPD!F21</f>
        <v>#REF!</v>
      </c>
      <c r="G21" s="5" t="e">
        <f>FLTO!T21-OOPD!G21</f>
        <v>#REF!</v>
      </c>
      <c r="H21" s="5" t="e">
        <f>FLTO!U21-OOPD!H21</f>
        <v>#REF!</v>
      </c>
      <c r="I21" s="5" t="e">
        <f>FLTO!V21-OOPD!I21</f>
        <v>#REF!</v>
      </c>
      <c r="J21" s="5" t="e">
        <f>FLTO!W21-OOPD!J21</f>
        <v>#REF!</v>
      </c>
      <c r="K21" s="5" t="e">
        <f>FLTO!X21-OOPD!K21</f>
        <v>#REF!</v>
      </c>
      <c r="L21" s="5" t="e">
        <f>FLTO!Y21-OOPD!L21</f>
        <v>#REF!</v>
      </c>
      <c r="M21" s="5" t="e">
        <f>FLTO!Z21-OOPD!M21</f>
        <v>#REF!</v>
      </c>
      <c r="N21" s="5" t="e">
        <f>FLTO!AA21-OOPD!N21</f>
        <v>#REF!</v>
      </c>
      <c r="O21" s="5" t="e">
        <f>FLTO!AB21-OOPD!O21</f>
        <v>#REF!</v>
      </c>
      <c r="P21" s="5" t="e">
        <f>FLTO!AC21-OOPD!P21</f>
        <v>#REF!</v>
      </c>
      <c r="Q21" s="5" t="e">
        <f>FLTO!AD21-OOPD!Q21</f>
        <v>#REF!</v>
      </c>
      <c r="S21" s="5" t="e">
        <f>FLTO!AF21-'OOPD (QTD)'!F21</f>
        <v>#REF!</v>
      </c>
      <c r="T21" s="5" t="e">
        <f>FLTO!AG21-'OOPD (QTD)'!G21</f>
        <v>#REF!</v>
      </c>
      <c r="U21" s="5" t="e">
        <f>FLTO!AH21-'OOPD (QTD)'!H21</f>
        <v>#REF!</v>
      </c>
      <c r="V21" s="5" t="e">
        <f>FLTO!AI21-'OOPD (QTD)'!I21</f>
        <v>#REF!</v>
      </c>
    </row>
    <row r="22" spans="2:22" x14ac:dyDescent="0.25">
      <c r="B22" s="19" t="s">
        <v>4</v>
      </c>
      <c r="C22" s="19" t="s">
        <v>47</v>
      </c>
      <c r="D22" s="19" t="s">
        <v>6</v>
      </c>
      <c r="E22" s="12">
        <f>Input!$J$31</f>
        <v>2022</v>
      </c>
      <c r="F22" s="5" t="e">
        <f>FLTO!S22-OOPD!F22</f>
        <v>#REF!</v>
      </c>
      <c r="G22" s="5" t="e">
        <f>FLTO!T22-OOPD!G22</f>
        <v>#REF!</v>
      </c>
      <c r="H22" s="5" t="e">
        <f>FLTO!U22-OOPD!H22</f>
        <v>#REF!</v>
      </c>
      <c r="I22" s="5" t="e">
        <f>FLTO!V22-OOPD!I22</f>
        <v>#REF!</v>
      </c>
      <c r="J22" s="5" t="e">
        <f>FLTO!W22-OOPD!J22</f>
        <v>#REF!</v>
      </c>
      <c r="K22" s="5" t="e">
        <f>FLTO!X22-OOPD!K22</f>
        <v>#REF!</v>
      </c>
      <c r="L22" s="5" t="e">
        <f>FLTO!Y22-OOPD!L22</f>
        <v>#REF!</v>
      </c>
      <c r="M22" s="5" t="e">
        <f>FLTO!Z22-OOPD!M22</f>
        <v>#REF!</v>
      </c>
      <c r="N22" s="5" t="e">
        <f>FLTO!AA22-OOPD!N22</f>
        <v>#REF!</v>
      </c>
      <c r="O22" s="5" t="e">
        <f>FLTO!AB22-OOPD!O22</f>
        <v>#REF!</v>
      </c>
      <c r="P22" s="5" t="e">
        <f>FLTO!AC22-OOPD!P22</f>
        <v>#REF!</v>
      </c>
      <c r="Q22" s="5" t="e">
        <f>FLTO!AD22-OOPD!Q22</f>
        <v>#REF!</v>
      </c>
      <c r="S22" s="5" t="e">
        <f>FLTO!AF22-'OOPD (QTD)'!F22</f>
        <v>#REF!</v>
      </c>
      <c r="T22" s="5" t="e">
        <f>FLTO!AG22-'OOPD (QTD)'!G22</f>
        <v>#REF!</v>
      </c>
      <c r="U22" s="5" t="e">
        <f>FLTO!AH22-'OOPD (QTD)'!H22</f>
        <v>#REF!</v>
      </c>
      <c r="V22" s="5" t="e">
        <f>FLTO!AI22-'OOPD (QTD)'!I22</f>
        <v>#REF!</v>
      </c>
    </row>
    <row r="23" spans="2:22" x14ac:dyDescent="0.25">
      <c r="B23" s="19" t="s">
        <v>4</v>
      </c>
      <c r="C23" s="19" t="s">
        <v>47</v>
      </c>
      <c r="D23" s="19" t="s">
        <v>6</v>
      </c>
      <c r="E23" s="12">
        <f>Input!$J$32</f>
        <v>2021</v>
      </c>
      <c r="F23" s="5" t="e">
        <f>FLTO!S23-OOPD!F23</f>
        <v>#REF!</v>
      </c>
      <c r="G23" s="5" t="e">
        <f>FLTO!T23-OOPD!G23</f>
        <v>#REF!</v>
      </c>
      <c r="H23" s="5" t="e">
        <f>FLTO!U23-OOPD!H23</f>
        <v>#REF!</v>
      </c>
      <c r="I23" s="5" t="e">
        <f>FLTO!V23-OOPD!I23</f>
        <v>#REF!</v>
      </c>
      <c r="J23" s="5" t="e">
        <f>FLTO!W23-OOPD!J23</f>
        <v>#REF!</v>
      </c>
      <c r="K23" s="5" t="e">
        <f>FLTO!X23-OOPD!K23</f>
        <v>#REF!</v>
      </c>
      <c r="L23" s="5" t="e">
        <f>FLTO!Y23-OOPD!L23</f>
        <v>#REF!</v>
      </c>
      <c r="M23" s="5" t="e">
        <f>FLTO!Z23-OOPD!M23</f>
        <v>#REF!</v>
      </c>
      <c r="N23" s="5" t="e">
        <f>FLTO!AA23-OOPD!N23</f>
        <v>#REF!</v>
      </c>
      <c r="O23" s="5" t="e">
        <f>FLTO!AB23-OOPD!O23</f>
        <v>#REF!</v>
      </c>
      <c r="P23" s="5" t="e">
        <f>FLTO!AC23-OOPD!P23</f>
        <v>#REF!</v>
      </c>
      <c r="Q23" s="5" t="e">
        <f>FLTO!AD23-OOPD!Q23</f>
        <v>#REF!</v>
      </c>
      <c r="S23" s="5" t="e">
        <f>FLTO!AF23-'OOPD (QTD)'!F23</f>
        <v>#REF!</v>
      </c>
      <c r="T23" s="5" t="e">
        <f>FLTO!AG23-'OOPD (QTD)'!G23</f>
        <v>#REF!</v>
      </c>
      <c r="U23" s="5" t="e">
        <f>FLTO!AH23-'OOPD (QTD)'!H23</f>
        <v>#REF!</v>
      </c>
      <c r="V23" s="5" t="e">
        <f>FLTO!AI23-'OOPD (QTD)'!I23</f>
        <v>#REF!</v>
      </c>
    </row>
    <row r="24" spans="2:22" x14ac:dyDescent="0.25">
      <c r="B24" s="19" t="s">
        <v>4</v>
      </c>
      <c r="C24" s="19" t="s">
        <v>47</v>
      </c>
      <c r="D24" s="19" t="s">
        <v>6</v>
      </c>
      <c r="E24" s="12">
        <f>Input!$J$33</f>
        <v>2020</v>
      </c>
      <c r="F24" s="5" t="e">
        <f>FLTO!S24-OOPD!F24</f>
        <v>#REF!</v>
      </c>
      <c r="G24" s="5" t="e">
        <f>FLTO!T24-OOPD!G24</f>
        <v>#REF!</v>
      </c>
      <c r="H24" s="5" t="e">
        <f>FLTO!U24-OOPD!H24</f>
        <v>#REF!</v>
      </c>
      <c r="I24" s="5" t="e">
        <f>FLTO!V24-OOPD!I24</f>
        <v>#REF!</v>
      </c>
      <c r="J24" s="5" t="e">
        <f>FLTO!W24-OOPD!J24</f>
        <v>#REF!</v>
      </c>
      <c r="K24" s="5" t="e">
        <f>FLTO!X24-OOPD!K24</f>
        <v>#REF!</v>
      </c>
      <c r="L24" s="5" t="e">
        <f>FLTO!Y24-OOPD!L24</f>
        <v>#REF!</v>
      </c>
      <c r="M24" s="5" t="e">
        <f>FLTO!Z24-OOPD!M24</f>
        <v>#REF!</v>
      </c>
      <c r="N24" s="5" t="e">
        <f>FLTO!AA24-OOPD!N24</f>
        <v>#REF!</v>
      </c>
      <c r="O24" s="5" t="e">
        <f>FLTO!AB24-OOPD!O24</f>
        <v>#REF!</v>
      </c>
      <c r="P24" s="5" t="e">
        <f>FLTO!AC24-OOPD!P24</f>
        <v>#REF!</v>
      </c>
      <c r="Q24" s="5" t="e">
        <f>FLTO!AD24-OOPD!Q24</f>
        <v>#REF!</v>
      </c>
      <c r="S24" s="5" t="e">
        <f>FLTO!AF24-'OOPD (QTD)'!F24</f>
        <v>#REF!</v>
      </c>
      <c r="T24" s="5" t="e">
        <f>FLTO!AG24-'OOPD (QTD)'!G24</f>
        <v>#REF!</v>
      </c>
      <c r="U24" s="5" t="e">
        <f>FLTO!AH24-'OOPD (QTD)'!H24</f>
        <v>#REF!</v>
      </c>
      <c r="V24" s="5" t="e">
        <f>FLTO!AI24-'OOPD (QTD)'!I24</f>
        <v>#REF!</v>
      </c>
    </row>
    <row r="25" spans="2:22" x14ac:dyDescent="0.25">
      <c r="B25" s="19" t="s">
        <v>4</v>
      </c>
      <c r="C25" s="19" t="s">
        <v>47</v>
      </c>
      <c r="D25" s="19" t="s">
        <v>6</v>
      </c>
      <c r="E25" s="12">
        <f>Input!$J$34</f>
        <v>2019</v>
      </c>
      <c r="F25" s="5" t="e">
        <f>FLTO!S25-OOPD!F25</f>
        <v>#REF!</v>
      </c>
      <c r="G25" s="5" t="e">
        <f>FLTO!T25-OOPD!G25</f>
        <v>#REF!</v>
      </c>
      <c r="H25" s="5" t="e">
        <f>FLTO!U25-OOPD!H25</f>
        <v>#REF!</v>
      </c>
      <c r="I25" s="5" t="e">
        <f>FLTO!V25-OOPD!I25</f>
        <v>#REF!</v>
      </c>
      <c r="J25" s="5" t="e">
        <f>FLTO!W25-OOPD!J25</f>
        <v>#REF!</v>
      </c>
      <c r="K25" s="5" t="e">
        <f>FLTO!X25-OOPD!K25</f>
        <v>#REF!</v>
      </c>
      <c r="L25" s="5" t="e">
        <f>FLTO!Y25-OOPD!L25</f>
        <v>#REF!</v>
      </c>
      <c r="M25" s="5" t="e">
        <f>FLTO!Z25-OOPD!M25</f>
        <v>#REF!</v>
      </c>
      <c r="N25" s="5" t="e">
        <f>FLTO!AA25-OOPD!N25</f>
        <v>#REF!</v>
      </c>
      <c r="O25" s="5" t="e">
        <f>FLTO!AB25-OOPD!O25</f>
        <v>#REF!</v>
      </c>
      <c r="P25" s="5" t="e">
        <f>FLTO!AC25-OOPD!P25</f>
        <v>#REF!</v>
      </c>
      <c r="Q25" s="5" t="e">
        <f>FLTO!AD25-OOPD!Q25</f>
        <v>#REF!</v>
      </c>
      <c r="S25" s="5" t="e">
        <f>FLTO!AF25-'OOPD (QTD)'!F25</f>
        <v>#REF!</v>
      </c>
      <c r="T25" s="5" t="e">
        <f>FLTO!AG25-'OOPD (QTD)'!G25</f>
        <v>#REF!</v>
      </c>
      <c r="U25" s="5" t="e">
        <f>FLTO!AH25-'OOPD (QTD)'!H25</f>
        <v>#REF!</v>
      </c>
      <c r="V25" s="5" t="e">
        <f>FLTO!AI25-'OOPD (QTD)'!I25</f>
        <v>#REF!</v>
      </c>
    </row>
    <row r="26" spans="2:22" x14ac:dyDescent="0.25">
      <c r="B26" s="19" t="s">
        <v>4</v>
      </c>
      <c r="C26" s="19" t="s">
        <v>47</v>
      </c>
      <c r="D26" s="19" t="s">
        <v>6</v>
      </c>
      <c r="E26" s="12">
        <f>Input!$J$35</f>
        <v>2018</v>
      </c>
      <c r="F26" s="5" t="e">
        <f>FLTO!S26-OOPD!F26</f>
        <v>#REF!</v>
      </c>
      <c r="G26" s="5" t="e">
        <f>FLTO!T26-OOPD!G26</f>
        <v>#REF!</v>
      </c>
      <c r="H26" s="5" t="e">
        <f>FLTO!U26-OOPD!H26</f>
        <v>#REF!</v>
      </c>
      <c r="I26" s="5" t="e">
        <f>FLTO!V26-OOPD!I26</f>
        <v>#REF!</v>
      </c>
      <c r="J26" s="5" t="e">
        <f>FLTO!W26-OOPD!J26</f>
        <v>#REF!</v>
      </c>
      <c r="K26" s="5" t="e">
        <f>FLTO!X26-OOPD!K26</f>
        <v>#REF!</v>
      </c>
      <c r="L26" s="5" t="e">
        <f>FLTO!Y26-OOPD!L26</f>
        <v>#REF!</v>
      </c>
      <c r="M26" s="5" t="e">
        <f>FLTO!Z26-OOPD!M26</f>
        <v>#REF!</v>
      </c>
      <c r="N26" s="5" t="e">
        <f>FLTO!AA26-OOPD!N26</f>
        <v>#REF!</v>
      </c>
      <c r="O26" s="5" t="e">
        <f>FLTO!AB26-OOPD!O26</f>
        <v>#REF!</v>
      </c>
      <c r="P26" s="5" t="e">
        <f>FLTO!AC26-OOPD!P26</f>
        <v>#REF!</v>
      </c>
      <c r="Q26" s="5" t="e">
        <f>FLTO!AD26-OOPD!Q26</f>
        <v>#REF!</v>
      </c>
      <c r="S26" s="5" t="e">
        <f>FLTO!AF26-'OOPD (QTD)'!F26</f>
        <v>#REF!</v>
      </c>
      <c r="T26" s="5" t="e">
        <f>FLTO!AG26-'OOPD (QTD)'!G26</f>
        <v>#REF!</v>
      </c>
      <c r="U26" s="5" t="e">
        <f>FLTO!AH26-'OOPD (QTD)'!H26</f>
        <v>#REF!</v>
      </c>
      <c r="V26" s="5" t="e">
        <f>FLTO!AI26-'OOPD (QTD)'!I26</f>
        <v>#REF!</v>
      </c>
    </row>
    <row r="27" spans="2:22" ht="6" customHeight="1" x14ac:dyDescent="0.25">
      <c r="E27" s="10"/>
      <c r="F27" s="5">
        <f>FLTO!S27-OOPD!F27</f>
        <v>0</v>
      </c>
      <c r="G27" s="5">
        <f>FLTO!T27-OOPD!G27</f>
        <v>0</v>
      </c>
      <c r="H27" s="5">
        <f>FLTO!U27-OOPD!H27</f>
        <v>0</v>
      </c>
      <c r="I27" s="5">
        <f>FLTO!V27-OOPD!I27</f>
        <v>0</v>
      </c>
      <c r="J27" s="5">
        <f>FLTO!W27-OOPD!J27</f>
        <v>0</v>
      </c>
      <c r="K27" s="5">
        <f>FLTO!X27-OOPD!K27</f>
        <v>0</v>
      </c>
      <c r="L27" s="5">
        <f>FLTO!Y27-OOPD!L27</f>
        <v>0</v>
      </c>
      <c r="M27" s="5">
        <f>FLTO!Z27-OOPD!M27</f>
        <v>0</v>
      </c>
      <c r="N27" s="5">
        <f>FLTO!AA27-OOPD!N27</f>
        <v>0</v>
      </c>
      <c r="O27" s="5">
        <f>FLTO!AB27-OOPD!O27</f>
        <v>0</v>
      </c>
      <c r="P27" s="5">
        <f>FLTO!AC27-OOPD!P27</f>
        <v>0</v>
      </c>
      <c r="Q27" s="5">
        <f>FLTO!AD27-OOPD!Q27</f>
        <v>0</v>
      </c>
      <c r="S27" s="5">
        <f>FLTO!AF27-'OOPD (QTD)'!F27</f>
        <v>0</v>
      </c>
      <c r="T27" s="5">
        <f>FLTO!AG27-'OOPD (QTD)'!G27</f>
        <v>0</v>
      </c>
      <c r="U27" s="5">
        <f>FLTO!AH27-'OOPD (QTD)'!H27</f>
        <v>0</v>
      </c>
      <c r="V27" s="5">
        <f>FLTO!AI27-'OOPD (QTD)'!I27</f>
        <v>0</v>
      </c>
    </row>
    <row r="28" spans="2:22" x14ac:dyDescent="0.25">
      <c r="E28" s="2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>
        <f>FLTO!AF28-'OOPD (QTD)'!F28</f>
        <v>0</v>
      </c>
      <c r="T28" s="5">
        <f>FLTO!AG28-'OOPD (QTD)'!G28</f>
        <v>0</v>
      </c>
      <c r="U28" s="5">
        <f>FLTO!AH28-'OOPD (QTD)'!H28</f>
        <v>0</v>
      </c>
      <c r="V28" s="5">
        <f>FLTO!AI28-'OOPD (QTD)'!I28</f>
        <v>0</v>
      </c>
    </row>
    <row r="29" spans="2:22" ht="15.75" customHeight="1" x14ac:dyDescent="0.25">
      <c r="B29" s="19" t="s">
        <v>4</v>
      </c>
      <c r="C29" s="19" t="s">
        <v>47</v>
      </c>
      <c r="D29" s="19" t="s">
        <v>7</v>
      </c>
      <c r="E29" s="12">
        <f>Input!$J$30</f>
        <v>2023</v>
      </c>
      <c r="F29" s="5" t="e">
        <f>FLTO!S29-OOPD!F29</f>
        <v>#REF!</v>
      </c>
      <c r="G29" s="5" t="e">
        <f>FLTO!T29-OOPD!G29</f>
        <v>#REF!</v>
      </c>
      <c r="H29" s="5" t="e">
        <f>FLTO!U29-OOPD!H29</f>
        <v>#REF!</v>
      </c>
      <c r="I29" s="5" t="e">
        <f>FLTO!V29-OOPD!I29</f>
        <v>#REF!</v>
      </c>
      <c r="J29" s="5" t="e">
        <f>FLTO!W29-OOPD!J29</f>
        <v>#REF!</v>
      </c>
      <c r="K29" s="5" t="e">
        <f>FLTO!X29-OOPD!K29</f>
        <v>#REF!</v>
      </c>
      <c r="L29" s="5" t="e">
        <f>FLTO!Y29-OOPD!L29</f>
        <v>#REF!</v>
      </c>
      <c r="M29" s="5" t="e">
        <f>FLTO!Z29-OOPD!M29</f>
        <v>#REF!</v>
      </c>
      <c r="N29" s="5" t="e">
        <f>FLTO!AA29-OOPD!N29</f>
        <v>#REF!</v>
      </c>
      <c r="O29" s="5" t="e">
        <f>FLTO!AB29-OOPD!O29</f>
        <v>#REF!</v>
      </c>
      <c r="P29" s="5" t="e">
        <f>FLTO!AC29-OOPD!P29</f>
        <v>#REF!</v>
      </c>
      <c r="Q29" s="5" t="e">
        <f>FLTO!AD29-OOPD!Q29</f>
        <v>#REF!</v>
      </c>
      <c r="S29" s="5" t="e">
        <f>FLTO!AF29-'OOPD (QTD)'!F29</f>
        <v>#REF!</v>
      </c>
      <c r="T29" s="5" t="e">
        <f>FLTO!AG29-'OOPD (QTD)'!G29</f>
        <v>#REF!</v>
      </c>
      <c r="U29" s="5" t="e">
        <f>FLTO!AH29-'OOPD (QTD)'!H29</f>
        <v>#REF!</v>
      </c>
      <c r="V29" s="5" t="e">
        <f>FLTO!AI29-'OOPD (QTD)'!I29</f>
        <v>#REF!</v>
      </c>
    </row>
    <row r="30" spans="2:22" x14ac:dyDescent="0.25">
      <c r="B30" s="19" t="s">
        <v>4</v>
      </c>
      <c r="C30" s="19" t="s">
        <v>47</v>
      </c>
      <c r="D30" s="19" t="s">
        <v>7</v>
      </c>
      <c r="E30" s="12">
        <f>Input!$J$31</f>
        <v>2022</v>
      </c>
      <c r="F30" s="5" t="e">
        <f>FLTO!S30-OOPD!F30</f>
        <v>#REF!</v>
      </c>
      <c r="G30" s="5" t="e">
        <f>FLTO!T30-OOPD!G30</f>
        <v>#REF!</v>
      </c>
      <c r="H30" s="5" t="e">
        <f>FLTO!U30-OOPD!H30</f>
        <v>#REF!</v>
      </c>
      <c r="I30" s="5" t="e">
        <f>FLTO!V30-OOPD!I30</f>
        <v>#REF!</v>
      </c>
      <c r="J30" s="5" t="e">
        <f>FLTO!W30-OOPD!J30</f>
        <v>#REF!</v>
      </c>
      <c r="K30" s="5" t="e">
        <f>FLTO!X30-OOPD!K30</f>
        <v>#REF!</v>
      </c>
      <c r="L30" s="5" t="e">
        <f>FLTO!Y30-OOPD!L30</f>
        <v>#REF!</v>
      </c>
      <c r="M30" s="5" t="e">
        <f>FLTO!Z30-OOPD!M30</f>
        <v>#REF!</v>
      </c>
      <c r="N30" s="5" t="e">
        <f>FLTO!AA30-OOPD!N30</f>
        <v>#REF!</v>
      </c>
      <c r="O30" s="5" t="e">
        <f>FLTO!AB30-OOPD!O30</f>
        <v>#REF!</v>
      </c>
      <c r="P30" s="5" t="e">
        <f>FLTO!AC30-OOPD!P30</f>
        <v>#REF!</v>
      </c>
      <c r="Q30" s="5" t="e">
        <f>FLTO!AD30-OOPD!Q30</f>
        <v>#REF!</v>
      </c>
      <c r="S30" s="5" t="e">
        <f>FLTO!AF30-'OOPD (QTD)'!F30</f>
        <v>#REF!</v>
      </c>
      <c r="T30" s="5" t="e">
        <f>FLTO!AG30-'OOPD (QTD)'!G30</f>
        <v>#REF!</v>
      </c>
      <c r="U30" s="5" t="e">
        <f>FLTO!AH30-'OOPD (QTD)'!H30</f>
        <v>#REF!</v>
      </c>
      <c r="V30" s="5" t="e">
        <f>FLTO!AI30-'OOPD (QTD)'!I30</f>
        <v>#REF!</v>
      </c>
    </row>
    <row r="31" spans="2:22" x14ac:dyDescent="0.25">
      <c r="B31" s="19" t="s">
        <v>4</v>
      </c>
      <c r="C31" s="19" t="s">
        <v>47</v>
      </c>
      <c r="D31" s="19" t="s">
        <v>7</v>
      </c>
      <c r="E31" s="12">
        <f>Input!$J$32</f>
        <v>2021</v>
      </c>
      <c r="F31" s="5" t="e">
        <f>FLTO!S31-OOPD!F31</f>
        <v>#REF!</v>
      </c>
      <c r="G31" s="5" t="e">
        <f>FLTO!T31-OOPD!G31</f>
        <v>#REF!</v>
      </c>
      <c r="H31" s="5" t="e">
        <f>FLTO!U31-OOPD!H31</f>
        <v>#REF!</v>
      </c>
      <c r="I31" s="5" t="e">
        <f>FLTO!V31-OOPD!I31</f>
        <v>#REF!</v>
      </c>
      <c r="J31" s="5" t="e">
        <f>FLTO!W31-OOPD!J31</f>
        <v>#REF!</v>
      </c>
      <c r="K31" s="5" t="e">
        <f>FLTO!X31-OOPD!K31</f>
        <v>#REF!</v>
      </c>
      <c r="L31" s="5" t="e">
        <f>FLTO!Y31-OOPD!L31</f>
        <v>#REF!</v>
      </c>
      <c r="M31" s="5" t="e">
        <f>FLTO!Z31-OOPD!M31</f>
        <v>#REF!</v>
      </c>
      <c r="N31" s="5" t="e">
        <f>FLTO!AA31-OOPD!N31</f>
        <v>#REF!</v>
      </c>
      <c r="O31" s="5" t="e">
        <f>FLTO!AB31-OOPD!O31</f>
        <v>#REF!</v>
      </c>
      <c r="P31" s="5" t="e">
        <f>FLTO!AC31-OOPD!P31</f>
        <v>#REF!</v>
      </c>
      <c r="Q31" s="5" t="e">
        <f>FLTO!AD31-OOPD!Q31</f>
        <v>#REF!</v>
      </c>
      <c r="S31" s="5" t="e">
        <f>FLTO!AF31-'OOPD (QTD)'!F31</f>
        <v>#REF!</v>
      </c>
      <c r="T31" s="5" t="e">
        <f>FLTO!AG31-'OOPD (QTD)'!G31</f>
        <v>#REF!</v>
      </c>
      <c r="U31" s="5" t="e">
        <f>FLTO!AH31-'OOPD (QTD)'!H31</f>
        <v>#REF!</v>
      </c>
      <c r="V31" s="5" t="e">
        <f>FLTO!AI31-'OOPD (QTD)'!I31</f>
        <v>#REF!</v>
      </c>
    </row>
    <row r="32" spans="2:22" x14ac:dyDescent="0.25">
      <c r="B32" s="19" t="s">
        <v>4</v>
      </c>
      <c r="C32" s="19" t="s">
        <v>47</v>
      </c>
      <c r="D32" s="19" t="s">
        <v>7</v>
      </c>
      <c r="E32" s="12">
        <f>Input!$J$33</f>
        <v>2020</v>
      </c>
      <c r="F32" s="5" t="e">
        <f>FLTO!S32-OOPD!F32</f>
        <v>#REF!</v>
      </c>
      <c r="G32" s="5" t="e">
        <f>FLTO!T32-OOPD!G32</f>
        <v>#REF!</v>
      </c>
      <c r="H32" s="5" t="e">
        <f>FLTO!U32-OOPD!H32</f>
        <v>#REF!</v>
      </c>
      <c r="I32" s="5" t="e">
        <f>FLTO!V32-OOPD!I32</f>
        <v>#REF!</v>
      </c>
      <c r="J32" s="5" t="e">
        <f>FLTO!W32-OOPD!J32</f>
        <v>#REF!</v>
      </c>
      <c r="K32" s="5" t="e">
        <f>FLTO!X32-OOPD!K32</f>
        <v>#REF!</v>
      </c>
      <c r="L32" s="5" t="e">
        <f>FLTO!Y32-OOPD!L32</f>
        <v>#REF!</v>
      </c>
      <c r="M32" s="5" t="e">
        <f>FLTO!Z32-OOPD!M32</f>
        <v>#REF!</v>
      </c>
      <c r="N32" s="5" t="e">
        <f>FLTO!AA32-OOPD!N32</f>
        <v>#REF!</v>
      </c>
      <c r="O32" s="5" t="e">
        <f>FLTO!AB32-OOPD!O32</f>
        <v>#REF!</v>
      </c>
      <c r="P32" s="5" t="e">
        <f>FLTO!AC32-OOPD!P32</f>
        <v>#REF!</v>
      </c>
      <c r="Q32" s="5" t="e">
        <f>FLTO!AD32-OOPD!Q32</f>
        <v>#REF!</v>
      </c>
      <c r="S32" s="5" t="e">
        <f>FLTO!AF32-'OOPD (QTD)'!F32</f>
        <v>#REF!</v>
      </c>
      <c r="T32" s="5" t="e">
        <f>FLTO!AG32-'OOPD (QTD)'!G32</f>
        <v>#REF!</v>
      </c>
      <c r="U32" s="5" t="e">
        <f>FLTO!AH32-'OOPD (QTD)'!H32</f>
        <v>#REF!</v>
      </c>
      <c r="V32" s="5" t="e">
        <f>FLTO!AI32-'OOPD (QTD)'!I32</f>
        <v>#REF!</v>
      </c>
    </row>
    <row r="33" spans="2:22" x14ac:dyDescent="0.25">
      <c r="B33" s="19" t="s">
        <v>4</v>
      </c>
      <c r="C33" s="19" t="s">
        <v>47</v>
      </c>
      <c r="D33" s="19" t="s">
        <v>7</v>
      </c>
      <c r="E33" s="12">
        <f>Input!$J$34</f>
        <v>2019</v>
      </c>
      <c r="F33" s="5" t="e">
        <f>FLTO!S33-OOPD!F33</f>
        <v>#REF!</v>
      </c>
      <c r="G33" s="5" t="e">
        <f>FLTO!T33-OOPD!G33</f>
        <v>#REF!</v>
      </c>
      <c r="H33" s="5" t="e">
        <f>FLTO!U33-OOPD!H33</f>
        <v>#REF!</v>
      </c>
      <c r="I33" s="5" t="e">
        <f>FLTO!V33-OOPD!I33</f>
        <v>#REF!</v>
      </c>
      <c r="J33" s="5" t="e">
        <f>FLTO!W33-OOPD!J33</f>
        <v>#REF!</v>
      </c>
      <c r="K33" s="5" t="e">
        <f>FLTO!X33-OOPD!K33</f>
        <v>#REF!</v>
      </c>
      <c r="L33" s="5" t="e">
        <f>FLTO!Y33-OOPD!L33</f>
        <v>#REF!</v>
      </c>
      <c r="M33" s="5" t="e">
        <f>FLTO!Z33-OOPD!M33</f>
        <v>#REF!</v>
      </c>
      <c r="N33" s="5" t="e">
        <f>FLTO!AA33-OOPD!N33</f>
        <v>#REF!</v>
      </c>
      <c r="O33" s="5" t="e">
        <f>FLTO!AB33-OOPD!O33</f>
        <v>#REF!</v>
      </c>
      <c r="P33" s="5" t="e">
        <f>FLTO!AC33-OOPD!P33</f>
        <v>#REF!</v>
      </c>
      <c r="Q33" s="5" t="e">
        <f>FLTO!AD33-OOPD!Q33</f>
        <v>#REF!</v>
      </c>
      <c r="S33" s="5" t="e">
        <f>FLTO!AF33-'OOPD (QTD)'!F33</f>
        <v>#REF!</v>
      </c>
      <c r="T33" s="5" t="e">
        <f>FLTO!AG33-'OOPD (QTD)'!G33</f>
        <v>#REF!</v>
      </c>
      <c r="U33" s="5" t="e">
        <f>FLTO!AH33-'OOPD (QTD)'!H33</f>
        <v>#REF!</v>
      </c>
      <c r="V33" s="5" t="e">
        <f>FLTO!AI33-'OOPD (QTD)'!I33</f>
        <v>#REF!</v>
      </c>
    </row>
    <row r="34" spans="2:22" x14ac:dyDescent="0.25">
      <c r="B34" s="19" t="s">
        <v>4</v>
      </c>
      <c r="C34" s="19" t="s">
        <v>47</v>
      </c>
      <c r="D34" s="19" t="s">
        <v>7</v>
      </c>
      <c r="E34" s="12">
        <f>Input!$J$35</f>
        <v>2018</v>
      </c>
      <c r="F34" s="5" t="e">
        <f>FLTO!S34-OOPD!F34</f>
        <v>#REF!</v>
      </c>
      <c r="G34" s="5" t="e">
        <f>FLTO!T34-OOPD!G34</f>
        <v>#REF!</v>
      </c>
      <c r="H34" s="5" t="e">
        <f>FLTO!U34-OOPD!H34</f>
        <v>#REF!</v>
      </c>
      <c r="I34" s="5" t="e">
        <f>FLTO!V34-OOPD!I34</f>
        <v>#REF!</v>
      </c>
      <c r="J34" s="5" t="e">
        <f>FLTO!W34-OOPD!J34</f>
        <v>#REF!</v>
      </c>
      <c r="K34" s="5" t="e">
        <f>FLTO!X34-OOPD!K34</f>
        <v>#REF!</v>
      </c>
      <c r="L34" s="5" t="e">
        <f>FLTO!Y34-OOPD!L34</f>
        <v>#REF!</v>
      </c>
      <c r="M34" s="5" t="e">
        <f>FLTO!Z34-OOPD!M34</f>
        <v>#REF!</v>
      </c>
      <c r="N34" s="5" t="e">
        <f>FLTO!AA34-OOPD!N34</f>
        <v>#REF!</v>
      </c>
      <c r="O34" s="5" t="e">
        <f>FLTO!AB34-OOPD!O34</f>
        <v>#REF!</v>
      </c>
      <c r="P34" s="5" t="e">
        <f>FLTO!AC34-OOPD!P34</f>
        <v>#REF!</v>
      </c>
      <c r="Q34" s="5" t="e">
        <f>FLTO!AD34-OOPD!Q34</f>
        <v>#REF!</v>
      </c>
      <c r="S34" s="5" t="e">
        <f>FLTO!AF34-'OOPD (QTD)'!F34</f>
        <v>#REF!</v>
      </c>
      <c r="T34" s="5" t="e">
        <f>FLTO!AG34-'OOPD (QTD)'!G34</f>
        <v>#REF!</v>
      </c>
      <c r="U34" s="5" t="e">
        <f>FLTO!AH34-'OOPD (QTD)'!H34</f>
        <v>#REF!</v>
      </c>
      <c r="V34" s="5" t="e">
        <f>FLTO!AI34-'OOPD (QTD)'!I34</f>
        <v>#REF!</v>
      </c>
    </row>
    <row r="35" spans="2:22" ht="6" customHeight="1" x14ac:dyDescent="0.25">
      <c r="E35" s="10"/>
      <c r="F35" s="5">
        <f>FLTO!S35-OOPD!F35</f>
        <v>0</v>
      </c>
      <c r="G35" s="5">
        <f>FLTO!T35-OOPD!G35</f>
        <v>0</v>
      </c>
      <c r="H35" s="5">
        <f>FLTO!U35-OOPD!H35</f>
        <v>0</v>
      </c>
      <c r="I35" s="5">
        <f>FLTO!V35-OOPD!I35</f>
        <v>0</v>
      </c>
      <c r="J35" s="5">
        <f>FLTO!W35-OOPD!J35</f>
        <v>0</v>
      </c>
      <c r="K35" s="5">
        <f>FLTO!X35-OOPD!K35</f>
        <v>0</v>
      </c>
      <c r="L35" s="5">
        <f>FLTO!Y35-OOPD!L35</f>
        <v>0</v>
      </c>
      <c r="M35" s="5">
        <f>FLTO!Z35-OOPD!M35</f>
        <v>0</v>
      </c>
      <c r="N35" s="5">
        <f>FLTO!AA35-OOPD!N35</f>
        <v>0</v>
      </c>
      <c r="O35" s="5">
        <f>FLTO!AB35-OOPD!O35</f>
        <v>0</v>
      </c>
      <c r="P35" s="5">
        <f>FLTO!AC35-OOPD!P35</f>
        <v>0</v>
      </c>
      <c r="Q35" s="5">
        <f>FLTO!AD35-OOPD!Q35</f>
        <v>0</v>
      </c>
      <c r="S35" s="5">
        <f>FLTO!AF35-'OOPD (QTD)'!F35</f>
        <v>0</v>
      </c>
      <c r="T35" s="5">
        <f>FLTO!AG35-'OOPD (QTD)'!G35</f>
        <v>0</v>
      </c>
      <c r="U35" s="5">
        <f>FLTO!AH35-'OOPD (QTD)'!H35</f>
        <v>0</v>
      </c>
      <c r="V35" s="5">
        <f>FLTO!AI35-'OOPD (QTD)'!I35</f>
        <v>0</v>
      </c>
    </row>
    <row r="36" spans="2:22" x14ac:dyDescent="0.25">
      <c r="E36" s="25" t="s">
        <v>27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S36" s="5">
        <f>FLTO!AF36-'OOPD (QTD)'!F36</f>
        <v>0</v>
      </c>
      <c r="T36" s="5">
        <f>FLTO!AG36-'OOPD (QTD)'!G36</f>
        <v>0</v>
      </c>
      <c r="U36" s="5">
        <f>FLTO!AH36-'OOPD (QTD)'!H36</f>
        <v>0</v>
      </c>
      <c r="V36" s="5">
        <f>FLTO!AI36-'OOPD (QTD)'!I36</f>
        <v>0</v>
      </c>
    </row>
    <row r="37" spans="2:22" ht="15.75" customHeight="1" x14ac:dyDescent="0.25">
      <c r="B37" s="19" t="s">
        <v>4</v>
      </c>
      <c r="C37" s="19" t="s">
        <v>47</v>
      </c>
      <c r="D37" s="19" t="s">
        <v>28</v>
      </c>
      <c r="E37" s="12">
        <f>Input!$J$30</f>
        <v>2023</v>
      </c>
      <c r="F37" s="5" t="e">
        <f>FLTO!S37-OOPD!F37</f>
        <v>#REF!</v>
      </c>
      <c r="G37" s="5" t="e">
        <f>FLTO!T37-OOPD!G37</f>
        <v>#REF!</v>
      </c>
      <c r="H37" s="5" t="e">
        <f>FLTO!U37-OOPD!H37</f>
        <v>#REF!</v>
      </c>
      <c r="I37" s="5" t="e">
        <f>FLTO!V37-OOPD!I37</f>
        <v>#REF!</v>
      </c>
      <c r="J37" s="5" t="e">
        <f>FLTO!W37-OOPD!J37</f>
        <v>#REF!</v>
      </c>
      <c r="K37" s="5" t="e">
        <f>FLTO!X37-OOPD!K37</f>
        <v>#REF!</v>
      </c>
      <c r="L37" s="5" t="e">
        <f>FLTO!Y37-OOPD!L37</f>
        <v>#REF!</v>
      </c>
      <c r="M37" s="5" t="e">
        <f>FLTO!Z37-OOPD!M37</f>
        <v>#REF!</v>
      </c>
      <c r="N37" s="5" t="e">
        <f>FLTO!AA37-OOPD!N37</f>
        <v>#REF!</v>
      </c>
      <c r="O37" s="5" t="e">
        <f>FLTO!AB37-OOPD!O37</f>
        <v>#REF!</v>
      </c>
      <c r="P37" s="5" t="e">
        <f>FLTO!AC37-OOPD!P37</f>
        <v>#REF!</v>
      </c>
      <c r="Q37" s="5" t="e">
        <f>FLTO!AD37-OOPD!Q37</f>
        <v>#REF!</v>
      </c>
      <c r="S37" s="5" t="e">
        <f>FLTO!AF37-'OOPD (QTD)'!F37</f>
        <v>#REF!</v>
      </c>
      <c r="T37" s="5" t="e">
        <f>FLTO!AG37-'OOPD (QTD)'!G37</f>
        <v>#REF!</v>
      </c>
      <c r="U37" s="5" t="e">
        <f>FLTO!AH37-'OOPD (QTD)'!H37</f>
        <v>#REF!</v>
      </c>
      <c r="V37" s="5" t="e">
        <f>FLTO!AI37-'OOPD (QTD)'!I37</f>
        <v>#REF!</v>
      </c>
    </row>
    <row r="38" spans="2:22" x14ac:dyDescent="0.25">
      <c r="B38" s="19" t="s">
        <v>4</v>
      </c>
      <c r="C38" s="19" t="s">
        <v>47</v>
      </c>
      <c r="D38" s="19" t="s">
        <v>28</v>
      </c>
      <c r="E38" s="12">
        <f>Input!$J$31</f>
        <v>2022</v>
      </c>
      <c r="F38" s="5" t="e">
        <f>FLTO!S38-OOPD!F38</f>
        <v>#REF!</v>
      </c>
      <c r="G38" s="5" t="e">
        <f>FLTO!T38-OOPD!G38</f>
        <v>#REF!</v>
      </c>
      <c r="H38" s="5" t="e">
        <f>FLTO!U38-OOPD!H38</f>
        <v>#REF!</v>
      </c>
      <c r="I38" s="5" t="e">
        <f>FLTO!V38-OOPD!I38</f>
        <v>#REF!</v>
      </c>
      <c r="J38" s="5" t="e">
        <f>FLTO!W38-OOPD!J38</f>
        <v>#REF!</v>
      </c>
      <c r="K38" s="5" t="e">
        <f>FLTO!X38-OOPD!K38</f>
        <v>#REF!</v>
      </c>
      <c r="L38" s="5" t="e">
        <f>FLTO!Y38-OOPD!L38</f>
        <v>#REF!</v>
      </c>
      <c r="M38" s="5" t="e">
        <f>FLTO!Z38-OOPD!M38</f>
        <v>#REF!</v>
      </c>
      <c r="N38" s="5" t="e">
        <f>FLTO!AA38-OOPD!N38</f>
        <v>#REF!</v>
      </c>
      <c r="O38" s="5" t="e">
        <f>FLTO!AB38-OOPD!O38</f>
        <v>#REF!</v>
      </c>
      <c r="P38" s="5" t="e">
        <f>FLTO!AC38-OOPD!P38</f>
        <v>#REF!</v>
      </c>
      <c r="Q38" s="5" t="e">
        <f>FLTO!AD38-OOPD!Q38</f>
        <v>#REF!</v>
      </c>
      <c r="S38" s="5" t="e">
        <f>FLTO!AF38-'OOPD (QTD)'!F38</f>
        <v>#REF!</v>
      </c>
      <c r="T38" s="5" t="e">
        <f>FLTO!AG38-'OOPD (QTD)'!G38</f>
        <v>#REF!</v>
      </c>
      <c r="U38" s="5" t="e">
        <f>FLTO!AH38-'OOPD (QTD)'!H38</f>
        <v>#REF!</v>
      </c>
      <c r="V38" s="5" t="e">
        <f>FLTO!AI38-'OOPD (QTD)'!I38</f>
        <v>#REF!</v>
      </c>
    </row>
    <row r="39" spans="2:22" x14ac:dyDescent="0.25">
      <c r="B39" s="19" t="s">
        <v>4</v>
      </c>
      <c r="C39" s="19" t="s">
        <v>47</v>
      </c>
      <c r="D39" s="19" t="s">
        <v>28</v>
      </c>
      <c r="E39" s="12">
        <f>Input!$J$32</f>
        <v>2021</v>
      </c>
      <c r="F39" s="5" t="e">
        <f>FLTO!S39-OOPD!F39</f>
        <v>#REF!</v>
      </c>
      <c r="G39" s="5" t="e">
        <f>FLTO!T39-OOPD!G39</f>
        <v>#REF!</v>
      </c>
      <c r="H39" s="5" t="e">
        <f>FLTO!U39-OOPD!H39</f>
        <v>#REF!</v>
      </c>
      <c r="I39" s="5" t="e">
        <f>FLTO!V39-OOPD!I39</f>
        <v>#REF!</v>
      </c>
      <c r="J39" s="5" t="e">
        <f>FLTO!W39-OOPD!J39</f>
        <v>#REF!</v>
      </c>
      <c r="K39" s="5" t="e">
        <f>FLTO!X39-OOPD!K39</f>
        <v>#REF!</v>
      </c>
      <c r="L39" s="5" t="e">
        <f>FLTO!Y39-OOPD!L39</f>
        <v>#REF!</v>
      </c>
      <c r="M39" s="5" t="e">
        <f>FLTO!Z39-OOPD!M39</f>
        <v>#REF!</v>
      </c>
      <c r="N39" s="5" t="e">
        <f>FLTO!AA39-OOPD!N39</f>
        <v>#REF!</v>
      </c>
      <c r="O39" s="5" t="e">
        <f>FLTO!AB39-OOPD!O39</f>
        <v>#REF!</v>
      </c>
      <c r="P39" s="5" t="e">
        <f>FLTO!AC39-OOPD!P39</f>
        <v>#REF!</v>
      </c>
      <c r="Q39" s="5" t="e">
        <f>FLTO!AD39-OOPD!Q39</f>
        <v>#REF!</v>
      </c>
      <c r="S39" s="5" t="e">
        <f>FLTO!AF39-'OOPD (QTD)'!F39</f>
        <v>#REF!</v>
      </c>
      <c r="T39" s="5" t="e">
        <f>FLTO!AG39-'OOPD (QTD)'!G39</f>
        <v>#REF!</v>
      </c>
      <c r="U39" s="5" t="e">
        <f>FLTO!AH39-'OOPD (QTD)'!H39</f>
        <v>#REF!</v>
      </c>
      <c r="V39" s="5" t="e">
        <f>FLTO!AI39-'OOPD (QTD)'!I39</f>
        <v>#REF!</v>
      </c>
    </row>
    <row r="40" spans="2:22" x14ac:dyDescent="0.25">
      <c r="B40" s="19" t="s">
        <v>4</v>
      </c>
      <c r="C40" s="19" t="s">
        <v>47</v>
      </c>
      <c r="D40" s="19" t="s">
        <v>28</v>
      </c>
      <c r="E40" s="12">
        <f>Input!$J$33</f>
        <v>2020</v>
      </c>
      <c r="F40" s="5" t="e">
        <f>FLTO!S40-OOPD!F40</f>
        <v>#REF!</v>
      </c>
      <c r="G40" s="5" t="e">
        <f>FLTO!T40-OOPD!G40</f>
        <v>#REF!</v>
      </c>
      <c r="H40" s="5" t="e">
        <f>FLTO!U40-OOPD!H40</f>
        <v>#REF!</v>
      </c>
      <c r="I40" s="5" t="e">
        <f>FLTO!V40-OOPD!I40</f>
        <v>#REF!</v>
      </c>
      <c r="J40" s="5" t="e">
        <f>FLTO!W40-OOPD!J40</f>
        <v>#REF!</v>
      </c>
      <c r="K40" s="5" t="e">
        <f>FLTO!X40-OOPD!K40</f>
        <v>#REF!</v>
      </c>
      <c r="L40" s="5" t="e">
        <f>FLTO!Y40-OOPD!L40</f>
        <v>#REF!</v>
      </c>
      <c r="M40" s="5" t="e">
        <f>FLTO!Z40-OOPD!M40</f>
        <v>#REF!</v>
      </c>
      <c r="N40" s="5" t="e">
        <f>FLTO!AA40-OOPD!N40</f>
        <v>#REF!</v>
      </c>
      <c r="O40" s="5" t="e">
        <f>FLTO!AB40-OOPD!O40</f>
        <v>#REF!</v>
      </c>
      <c r="P40" s="5" t="e">
        <f>FLTO!AC40-OOPD!P40</f>
        <v>#REF!</v>
      </c>
      <c r="Q40" s="5" t="e">
        <f>FLTO!AD40-OOPD!Q40</f>
        <v>#REF!</v>
      </c>
      <c r="S40" s="5" t="e">
        <f>FLTO!AF40-'OOPD (QTD)'!F40</f>
        <v>#REF!</v>
      </c>
      <c r="T40" s="5" t="e">
        <f>FLTO!AG40-'OOPD (QTD)'!G40</f>
        <v>#REF!</v>
      </c>
      <c r="U40" s="5" t="e">
        <f>FLTO!AH40-'OOPD (QTD)'!H40</f>
        <v>#REF!</v>
      </c>
      <c r="V40" s="5" t="e">
        <f>FLTO!AI40-'OOPD (QTD)'!I40</f>
        <v>#REF!</v>
      </c>
    </row>
    <row r="41" spans="2:22" x14ac:dyDescent="0.25">
      <c r="B41" s="19" t="s">
        <v>4</v>
      </c>
      <c r="C41" s="19" t="s">
        <v>47</v>
      </c>
      <c r="D41" s="19" t="s">
        <v>28</v>
      </c>
      <c r="E41" s="12">
        <f>Input!$J$34</f>
        <v>2019</v>
      </c>
      <c r="F41" s="5" t="e">
        <f>FLTO!S41-OOPD!F41</f>
        <v>#REF!</v>
      </c>
      <c r="G41" s="5" t="e">
        <f>FLTO!T41-OOPD!G41</f>
        <v>#REF!</v>
      </c>
      <c r="H41" s="5" t="e">
        <f>FLTO!U41-OOPD!H41</f>
        <v>#REF!</v>
      </c>
      <c r="I41" s="5" t="e">
        <f>FLTO!V41-OOPD!I41</f>
        <v>#REF!</v>
      </c>
      <c r="J41" s="5" t="e">
        <f>FLTO!W41-OOPD!J41</f>
        <v>#REF!</v>
      </c>
      <c r="K41" s="5" t="e">
        <f>FLTO!X41-OOPD!K41</f>
        <v>#REF!</v>
      </c>
      <c r="L41" s="5" t="e">
        <f>FLTO!Y41-OOPD!L41</f>
        <v>#REF!</v>
      </c>
      <c r="M41" s="5" t="e">
        <f>FLTO!Z41-OOPD!M41</f>
        <v>#REF!</v>
      </c>
      <c r="N41" s="5" t="e">
        <f>FLTO!AA41-OOPD!N41</f>
        <v>#REF!</v>
      </c>
      <c r="O41" s="5" t="e">
        <f>FLTO!AB41-OOPD!O41</f>
        <v>#REF!</v>
      </c>
      <c r="P41" s="5" t="e">
        <f>FLTO!AC41-OOPD!P41</f>
        <v>#REF!</v>
      </c>
      <c r="Q41" s="5" t="e">
        <f>FLTO!AD41-OOPD!Q41</f>
        <v>#REF!</v>
      </c>
      <c r="S41" s="5" t="e">
        <f>FLTO!AF41-'OOPD (QTD)'!F41</f>
        <v>#REF!</v>
      </c>
      <c r="T41" s="5" t="e">
        <f>FLTO!AG41-'OOPD (QTD)'!G41</f>
        <v>#REF!</v>
      </c>
      <c r="U41" s="5" t="e">
        <f>FLTO!AH41-'OOPD (QTD)'!H41</f>
        <v>#REF!</v>
      </c>
      <c r="V41" s="5" t="e">
        <f>FLTO!AI41-'OOPD (QTD)'!I41</f>
        <v>#REF!</v>
      </c>
    </row>
    <row r="42" spans="2:22" x14ac:dyDescent="0.25">
      <c r="B42" s="19" t="s">
        <v>4</v>
      </c>
      <c r="C42" s="19" t="s">
        <v>47</v>
      </c>
      <c r="D42" s="19" t="s">
        <v>28</v>
      </c>
      <c r="E42" s="12">
        <f>Input!$J$35</f>
        <v>2018</v>
      </c>
      <c r="F42" s="5" t="e">
        <f>FLTO!S42-OOPD!F42</f>
        <v>#REF!</v>
      </c>
      <c r="G42" s="5" t="e">
        <f>FLTO!T42-OOPD!G42</f>
        <v>#REF!</v>
      </c>
      <c r="H42" s="5" t="e">
        <f>FLTO!U42-OOPD!H42</f>
        <v>#REF!</v>
      </c>
      <c r="I42" s="5" t="e">
        <f>FLTO!V42-OOPD!I42</f>
        <v>#REF!</v>
      </c>
      <c r="J42" s="5" t="e">
        <f>FLTO!W42-OOPD!J42</f>
        <v>#REF!</v>
      </c>
      <c r="K42" s="5" t="e">
        <f>FLTO!X42-OOPD!K42</f>
        <v>#REF!</v>
      </c>
      <c r="L42" s="5" t="e">
        <f>FLTO!Y42-OOPD!L42</f>
        <v>#REF!</v>
      </c>
      <c r="M42" s="5" t="e">
        <f>FLTO!Z42-OOPD!M42</f>
        <v>#REF!</v>
      </c>
      <c r="N42" s="5" t="e">
        <f>FLTO!AA42-OOPD!N42</f>
        <v>#REF!</v>
      </c>
      <c r="O42" s="5" t="e">
        <f>FLTO!AB42-OOPD!O42</f>
        <v>#REF!</v>
      </c>
      <c r="P42" s="5" t="e">
        <f>FLTO!AC42-OOPD!P42</f>
        <v>#REF!</v>
      </c>
      <c r="Q42" s="5" t="e">
        <f>FLTO!AD42-OOPD!Q42</f>
        <v>#REF!</v>
      </c>
      <c r="S42" s="5" t="e">
        <f>FLTO!AF42-'OOPD (QTD)'!F42</f>
        <v>#REF!</v>
      </c>
      <c r="T42" s="5" t="e">
        <f>FLTO!AG42-'OOPD (QTD)'!G42</f>
        <v>#REF!</v>
      </c>
      <c r="U42" s="5" t="e">
        <f>FLTO!AH42-'OOPD (QTD)'!H42</f>
        <v>#REF!</v>
      </c>
      <c r="V42" s="5" t="e">
        <f>FLTO!AI42-'OOPD (QTD)'!I42</f>
        <v>#REF!</v>
      </c>
    </row>
    <row r="43" spans="2:22" ht="6" customHeight="1" x14ac:dyDescent="0.25">
      <c r="E43" s="10"/>
      <c r="F43" s="5">
        <f>FLTO!S43-OOPD!F43</f>
        <v>0</v>
      </c>
      <c r="G43" s="5">
        <f>FLTO!T43-OOPD!G43</f>
        <v>0</v>
      </c>
      <c r="H43" s="5">
        <f>FLTO!U43-OOPD!H43</f>
        <v>0</v>
      </c>
      <c r="I43" s="5">
        <f>FLTO!V43-OOPD!I43</f>
        <v>0</v>
      </c>
      <c r="J43" s="5">
        <f>FLTO!W43-OOPD!J43</f>
        <v>0</v>
      </c>
      <c r="K43" s="5">
        <f>FLTO!X43-OOPD!K43</f>
        <v>0</v>
      </c>
      <c r="L43" s="5">
        <f>FLTO!Y43-OOPD!L43</f>
        <v>0</v>
      </c>
      <c r="M43" s="5">
        <f>FLTO!Z43-OOPD!M43</f>
        <v>0</v>
      </c>
      <c r="N43" s="5">
        <f>FLTO!AA43-OOPD!N43</f>
        <v>0</v>
      </c>
      <c r="O43" s="5">
        <f>FLTO!AB43-OOPD!O43</f>
        <v>0</v>
      </c>
      <c r="P43" s="5">
        <f>FLTO!AC43-OOPD!P43</f>
        <v>0</v>
      </c>
      <c r="Q43" s="5">
        <f>FLTO!AD43-OOPD!Q43</f>
        <v>0</v>
      </c>
      <c r="S43" s="5">
        <f>FLTO!AF43-'OOPD (QTD)'!F43</f>
        <v>0</v>
      </c>
      <c r="T43" s="5">
        <f>FLTO!AG43-'OOPD (QTD)'!G43</f>
        <v>0</v>
      </c>
      <c r="U43" s="5">
        <f>FLTO!AH43-'OOPD (QTD)'!H43</f>
        <v>0</v>
      </c>
      <c r="V43" s="5">
        <f>FLTO!AI43-'OOPD (QTD)'!I43</f>
        <v>0</v>
      </c>
    </row>
    <row r="44" spans="2:22" x14ac:dyDescent="0.25">
      <c r="E44" s="25" t="s">
        <v>29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S44" s="5">
        <f>FLTO!AF44-'OOPD (QTD)'!F44</f>
        <v>0</v>
      </c>
      <c r="T44" s="5">
        <f>FLTO!AG44-'OOPD (QTD)'!G44</f>
        <v>0</v>
      </c>
      <c r="U44" s="5">
        <f>FLTO!AH44-'OOPD (QTD)'!H44</f>
        <v>0</v>
      </c>
      <c r="V44" s="5">
        <f>FLTO!AI44-'OOPD (QTD)'!I44</f>
        <v>0</v>
      </c>
    </row>
    <row r="45" spans="2:22" ht="15.75" customHeight="1" x14ac:dyDescent="0.25">
      <c r="B45" s="19" t="s">
        <v>4</v>
      </c>
      <c r="C45" s="19" t="s">
        <v>47</v>
      </c>
      <c r="D45" s="19" t="s">
        <v>30</v>
      </c>
      <c r="E45" s="12">
        <f>Input!$J$30</f>
        <v>2023</v>
      </c>
      <c r="F45" s="5">
        <f>FLTO!S45-OOPD!F45</f>
        <v>0</v>
      </c>
      <c r="G45" s="5">
        <f>FLTO!T45-OOPD!G45</f>
        <v>0</v>
      </c>
      <c r="H45" s="5">
        <f>FLTO!U45-OOPD!H45</f>
        <v>0</v>
      </c>
      <c r="I45" s="5">
        <f>FLTO!V45-OOPD!I45</f>
        <v>0</v>
      </c>
      <c r="J45" s="5">
        <f>FLTO!W45-OOPD!J45</f>
        <v>0</v>
      </c>
      <c r="K45" s="5">
        <f>FLTO!X45-OOPD!K45</f>
        <v>0</v>
      </c>
      <c r="L45" s="5">
        <f>FLTO!Y45-OOPD!L45</f>
        <v>0</v>
      </c>
      <c r="M45" s="5">
        <f>FLTO!Z45-OOPD!M45</f>
        <v>0</v>
      </c>
      <c r="N45" s="5">
        <f>FLTO!AA45-OOPD!N45</f>
        <v>0</v>
      </c>
      <c r="O45" s="5">
        <f>FLTO!AB45-OOPD!O45</f>
        <v>0</v>
      </c>
      <c r="P45" s="5">
        <f>FLTO!AC45-OOPD!P45</f>
        <v>0</v>
      </c>
      <c r="Q45" s="5">
        <f>FLTO!AD45-OOPD!Q45</f>
        <v>0</v>
      </c>
      <c r="S45" s="5">
        <f>FLTO!AF45-'OOPD (QTD)'!F45</f>
        <v>0</v>
      </c>
      <c r="T45" s="5">
        <f>FLTO!AG45-'OOPD (QTD)'!G45</f>
        <v>0</v>
      </c>
      <c r="U45" s="5">
        <f>FLTO!AH45-'OOPD (QTD)'!H45</f>
        <v>0</v>
      </c>
      <c r="V45" s="5">
        <f>FLTO!AI45-'OOPD (QTD)'!I45</f>
        <v>0</v>
      </c>
    </row>
    <row r="46" spans="2:22" x14ac:dyDescent="0.25">
      <c r="B46" s="19" t="s">
        <v>4</v>
      </c>
      <c r="C46" s="19" t="s">
        <v>47</v>
      </c>
      <c r="D46" s="19" t="s">
        <v>30</v>
      </c>
      <c r="E46" s="12">
        <f>Input!$J$31</f>
        <v>2022</v>
      </c>
      <c r="F46" s="5">
        <f>FLTO!S46-OOPD!F46</f>
        <v>0</v>
      </c>
      <c r="G46" s="5">
        <f>FLTO!T46-OOPD!G46</f>
        <v>0</v>
      </c>
      <c r="H46" s="5">
        <f>FLTO!U46-OOPD!H46</f>
        <v>0</v>
      </c>
      <c r="I46" s="5">
        <f>FLTO!V46-OOPD!I46</f>
        <v>0</v>
      </c>
      <c r="J46" s="5">
        <f>FLTO!W46-OOPD!J46</f>
        <v>0</v>
      </c>
      <c r="K46" s="5">
        <f>FLTO!X46-OOPD!K46</f>
        <v>0</v>
      </c>
      <c r="L46" s="5">
        <f>FLTO!Y46-OOPD!L46</f>
        <v>0</v>
      </c>
      <c r="M46" s="5">
        <f>FLTO!Z46-OOPD!M46</f>
        <v>0</v>
      </c>
      <c r="N46" s="5">
        <f>FLTO!AA46-OOPD!N46</f>
        <v>0</v>
      </c>
      <c r="O46" s="5">
        <f>FLTO!AB46-OOPD!O46</f>
        <v>0</v>
      </c>
      <c r="P46" s="5">
        <f>FLTO!AC46-OOPD!P46</f>
        <v>0</v>
      </c>
      <c r="Q46" s="5">
        <f>FLTO!AD46-OOPD!Q46</f>
        <v>0</v>
      </c>
      <c r="S46" s="5">
        <f>FLTO!AF46-'OOPD (QTD)'!F46</f>
        <v>0</v>
      </c>
      <c r="T46" s="5">
        <f>FLTO!AG46-'OOPD (QTD)'!G46</f>
        <v>0</v>
      </c>
      <c r="U46" s="5">
        <f>FLTO!AH46-'OOPD (QTD)'!H46</f>
        <v>0</v>
      </c>
      <c r="V46" s="5">
        <f>FLTO!AI46-'OOPD (QTD)'!I46</f>
        <v>0</v>
      </c>
    </row>
    <row r="47" spans="2:22" x14ac:dyDescent="0.25">
      <c r="B47" s="19" t="s">
        <v>4</v>
      </c>
      <c r="C47" s="19" t="s">
        <v>47</v>
      </c>
      <c r="D47" s="19" t="s">
        <v>30</v>
      </c>
      <c r="E47" s="12">
        <f>Input!$J$32</f>
        <v>2021</v>
      </c>
      <c r="F47" s="5">
        <f>FLTO!S47-OOPD!F47</f>
        <v>0</v>
      </c>
      <c r="G47" s="5">
        <f>FLTO!T47-OOPD!G47</f>
        <v>0</v>
      </c>
      <c r="H47" s="5">
        <f>FLTO!U47-OOPD!H47</f>
        <v>0</v>
      </c>
      <c r="I47" s="5">
        <f>FLTO!V47-OOPD!I47</f>
        <v>0</v>
      </c>
      <c r="J47" s="5">
        <f>FLTO!W47-OOPD!J47</f>
        <v>0</v>
      </c>
      <c r="K47" s="5">
        <f>FLTO!X47-OOPD!K47</f>
        <v>0</v>
      </c>
      <c r="L47" s="5">
        <f>FLTO!Y47-OOPD!L47</f>
        <v>0</v>
      </c>
      <c r="M47" s="5">
        <f>FLTO!Z47-OOPD!M47</f>
        <v>0</v>
      </c>
      <c r="N47" s="5">
        <f>FLTO!AA47-OOPD!N47</f>
        <v>0</v>
      </c>
      <c r="O47" s="5">
        <f>FLTO!AB47-OOPD!O47</f>
        <v>0</v>
      </c>
      <c r="P47" s="5">
        <f>FLTO!AC47-OOPD!P47</f>
        <v>0</v>
      </c>
      <c r="Q47" s="5">
        <f>FLTO!AD47-OOPD!Q47</f>
        <v>0</v>
      </c>
      <c r="S47" s="5">
        <f>FLTO!AF47-'OOPD (QTD)'!F47</f>
        <v>0</v>
      </c>
      <c r="T47" s="5">
        <f>FLTO!AG47-'OOPD (QTD)'!G47</f>
        <v>0</v>
      </c>
      <c r="U47" s="5">
        <f>FLTO!AH47-'OOPD (QTD)'!H47</f>
        <v>0</v>
      </c>
      <c r="V47" s="5">
        <f>FLTO!AI47-'OOPD (QTD)'!I47</f>
        <v>0</v>
      </c>
    </row>
    <row r="48" spans="2:22" x14ac:dyDescent="0.25">
      <c r="B48" s="19" t="s">
        <v>4</v>
      </c>
      <c r="C48" s="19" t="s">
        <v>47</v>
      </c>
      <c r="D48" s="19" t="s">
        <v>30</v>
      </c>
      <c r="E48" s="12">
        <f>Input!$J$33</f>
        <v>2020</v>
      </c>
      <c r="F48" s="5">
        <f>FLTO!S48-OOPD!F48</f>
        <v>0</v>
      </c>
      <c r="G48" s="5">
        <f>FLTO!T48-OOPD!G48</f>
        <v>0</v>
      </c>
      <c r="H48" s="5">
        <f>FLTO!U48-OOPD!H48</f>
        <v>0</v>
      </c>
      <c r="I48" s="5">
        <f>FLTO!V48-OOPD!I48</f>
        <v>0</v>
      </c>
      <c r="J48" s="5">
        <f>FLTO!W48-OOPD!J48</f>
        <v>0</v>
      </c>
      <c r="K48" s="5">
        <f>FLTO!X48-OOPD!K48</f>
        <v>0</v>
      </c>
      <c r="L48" s="5">
        <f>FLTO!Y48-OOPD!L48</f>
        <v>0</v>
      </c>
      <c r="M48" s="5">
        <f>FLTO!Z48-OOPD!M48</f>
        <v>0</v>
      </c>
      <c r="N48" s="5">
        <f>FLTO!AA48-OOPD!N48</f>
        <v>0</v>
      </c>
      <c r="O48" s="5">
        <f>FLTO!AB48-OOPD!O48</f>
        <v>0</v>
      </c>
      <c r="P48" s="5">
        <f>FLTO!AC48-OOPD!P48</f>
        <v>0</v>
      </c>
      <c r="Q48" s="5">
        <f>FLTO!AD48-OOPD!Q48</f>
        <v>0</v>
      </c>
      <c r="S48" s="5">
        <f>FLTO!AF48-'OOPD (QTD)'!F48</f>
        <v>0</v>
      </c>
      <c r="T48" s="5">
        <f>FLTO!AG48-'OOPD (QTD)'!G48</f>
        <v>0</v>
      </c>
      <c r="U48" s="5">
        <f>FLTO!AH48-'OOPD (QTD)'!H48</f>
        <v>0</v>
      </c>
      <c r="V48" s="5">
        <f>FLTO!AI48-'OOPD (QTD)'!I48</f>
        <v>0</v>
      </c>
    </row>
    <row r="49" spans="2:22" x14ac:dyDescent="0.25">
      <c r="B49" s="19" t="s">
        <v>4</v>
      </c>
      <c r="C49" s="19" t="s">
        <v>47</v>
      </c>
      <c r="D49" s="19" t="s">
        <v>30</v>
      </c>
      <c r="E49" s="12">
        <f>Input!$J$34</f>
        <v>2019</v>
      </c>
      <c r="F49" s="5">
        <f>FLTO!S49-OOPD!F49</f>
        <v>0</v>
      </c>
      <c r="G49" s="5">
        <f>FLTO!T49-OOPD!G49</f>
        <v>0</v>
      </c>
      <c r="H49" s="5">
        <f>FLTO!U49-OOPD!H49</f>
        <v>0</v>
      </c>
      <c r="I49" s="5">
        <f>FLTO!V49-OOPD!I49</f>
        <v>0</v>
      </c>
      <c r="J49" s="5">
        <f>FLTO!W49-OOPD!J49</f>
        <v>0</v>
      </c>
      <c r="K49" s="5">
        <f>FLTO!X49-OOPD!K49</f>
        <v>0</v>
      </c>
      <c r="L49" s="5">
        <f>FLTO!Y49-OOPD!L49</f>
        <v>0</v>
      </c>
      <c r="M49" s="5">
        <f>FLTO!Z49-OOPD!M49</f>
        <v>0</v>
      </c>
      <c r="N49" s="5">
        <f>FLTO!AA49-OOPD!N49</f>
        <v>0</v>
      </c>
      <c r="O49" s="5">
        <f>FLTO!AB49-OOPD!O49</f>
        <v>0</v>
      </c>
      <c r="P49" s="5">
        <f>FLTO!AC49-OOPD!P49</f>
        <v>0</v>
      </c>
      <c r="Q49" s="5">
        <f>FLTO!AD49-OOPD!Q49</f>
        <v>0</v>
      </c>
      <c r="S49" s="5">
        <f>FLTO!AF49-'OOPD (QTD)'!F49</f>
        <v>0</v>
      </c>
      <c r="T49" s="5">
        <f>FLTO!AG49-'OOPD (QTD)'!G49</f>
        <v>0</v>
      </c>
      <c r="U49" s="5">
        <f>FLTO!AH49-'OOPD (QTD)'!H49</f>
        <v>0</v>
      </c>
      <c r="V49" s="5">
        <f>FLTO!AI49-'OOPD (QTD)'!I49</f>
        <v>0</v>
      </c>
    </row>
    <row r="50" spans="2:22" x14ac:dyDescent="0.25">
      <c r="B50" s="19" t="s">
        <v>4</v>
      </c>
      <c r="C50" s="19" t="s">
        <v>47</v>
      </c>
      <c r="D50" s="19" t="s">
        <v>30</v>
      </c>
      <c r="E50" s="12">
        <f>Input!$J$35</f>
        <v>2018</v>
      </c>
      <c r="F50" s="5">
        <f>FLTO!S50-OOPD!F50</f>
        <v>0</v>
      </c>
      <c r="G50" s="5">
        <f>FLTO!T50-OOPD!G50</f>
        <v>0</v>
      </c>
      <c r="H50" s="5">
        <f>FLTO!U50-OOPD!H50</f>
        <v>0</v>
      </c>
      <c r="I50" s="5">
        <f>FLTO!V50-OOPD!I50</f>
        <v>0</v>
      </c>
      <c r="J50" s="5">
        <f>FLTO!W50-OOPD!J50</f>
        <v>0</v>
      </c>
      <c r="K50" s="5">
        <f>FLTO!X50-OOPD!K50</f>
        <v>0</v>
      </c>
      <c r="L50" s="5">
        <f>FLTO!Y50-OOPD!L50</f>
        <v>0</v>
      </c>
      <c r="M50" s="5">
        <f>FLTO!Z50-OOPD!M50</f>
        <v>0</v>
      </c>
      <c r="N50" s="5">
        <f>FLTO!AA50-OOPD!N50</f>
        <v>0</v>
      </c>
      <c r="O50" s="5">
        <f>FLTO!AB50-OOPD!O50</f>
        <v>0</v>
      </c>
      <c r="P50" s="5">
        <f>FLTO!AC50-OOPD!P50</f>
        <v>0</v>
      </c>
      <c r="Q50" s="5">
        <f>FLTO!AD50-OOPD!Q50</f>
        <v>0</v>
      </c>
      <c r="S50" s="5">
        <f>FLTO!AF50-'OOPD (QTD)'!F50</f>
        <v>0</v>
      </c>
      <c r="T50" s="5">
        <f>FLTO!AG50-'OOPD (QTD)'!G50</f>
        <v>0</v>
      </c>
      <c r="U50" s="5">
        <f>FLTO!AH50-'OOPD (QTD)'!H50</f>
        <v>0</v>
      </c>
      <c r="V50" s="5">
        <f>FLTO!AI50-'OOPD (QTD)'!I50</f>
        <v>0</v>
      </c>
    </row>
    <row r="51" spans="2:22" ht="9" customHeight="1" x14ac:dyDescent="0.25">
      <c r="S51" s="5">
        <f>FLTO!AF51-'OOPD (QTD)'!F51</f>
        <v>0</v>
      </c>
      <c r="T51" s="5">
        <f>FLTO!AG51-'OOPD (QTD)'!G51</f>
        <v>0</v>
      </c>
      <c r="U51" s="5">
        <f>FLTO!AH51-'OOPD (QTD)'!H51</f>
        <v>0</v>
      </c>
      <c r="V51" s="5">
        <f>FLTO!AI51-'OOPD (QTD)'!I51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CA25-4FB0-4C9D-A684-1C87C0C17912}">
  <sheetPr>
    <tabColor theme="1"/>
  </sheetPr>
  <dimension ref="B1:AD89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G14" sqref="G14"/>
    </sheetView>
  </sheetViews>
  <sheetFormatPr defaultColWidth="9.140625" defaultRowHeight="15" x14ac:dyDescent="0.25"/>
  <cols>
    <col min="1" max="1" width="3.7109375" style="2" customWidth="1"/>
    <col min="2" max="2" width="11.28515625" style="2" customWidth="1"/>
    <col min="3" max="3" width="8.140625" style="2" customWidth="1"/>
    <col min="4" max="4" width="14.42578125" style="2" customWidth="1"/>
    <col min="5" max="5" width="26.7109375" style="2" bestFit="1" customWidth="1"/>
    <col min="6" max="17" width="10.5703125" style="2" customWidth="1"/>
    <col min="18" max="18" width="3.28515625" style="2" customWidth="1"/>
    <col min="19" max="16384" width="9.140625" style="2"/>
  </cols>
  <sheetData>
    <row r="1" spans="2:30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0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0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0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0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0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0" ht="15.75" x14ac:dyDescent="0.25">
      <c r="E7" s="1"/>
    </row>
    <row r="8" spans="2:30" ht="15.75" x14ac:dyDescent="0.25">
      <c r="E8" s="1"/>
    </row>
    <row r="9" spans="2:30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</row>
    <row r="10" spans="2:30" x14ac:dyDescent="0.25">
      <c r="B10" s="24" t="s">
        <v>1</v>
      </c>
      <c r="C10" s="24" t="s">
        <v>2</v>
      </c>
      <c r="D10" s="24" t="s">
        <v>3</v>
      </c>
      <c r="E10" s="20" t="s">
        <v>8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0" ht="3.75" customHeight="1" x14ac:dyDescent="0.25">
      <c r="E11" s="9"/>
    </row>
    <row r="12" spans="2:30" x14ac:dyDescent="0.25">
      <c r="E12" s="25" t="s">
        <v>5</v>
      </c>
    </row>
    <row r="13" spans="2:30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v>1366.9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MROUND(F13,Input!$D$7)</f>
        <v>1367</v>
      </c>
      <c r="T13" s="5">
        <f>MROUND(G13,Input!$D$7)</f>
        <v>0</v>
      </c>
      <c r="U13" s="5">
        <f>MROUND(H13,Input!$D$7)</f>
        <v>0</v>
      </c>
      <c r="V13" s="5">
        <f>MROUND(I13,Input!$D$7)</f>
        <v>0</v>
      </c>
      <c r="W13" s="5">
        <f>MROUND(J13,Input!$D$7)</f>
        <v>0</v>
      </c>
      <c r="X13" s="5">
        <f>MROUND(K13,Input!$D$7)</f>
        <v>0</v>
      </c>
      <c r="Y13" s="5">
        <f>MROUND(L13,Input!$D$7)</f>
        <v>0</v>
      </c>
      <c r="Z13" s="5">
        <f>MROUND(M13,Input!$D$7)</f>
        <v>0</v>
      </c>
      <c r="AA13" s="5">
        <f>MROUND(N13,Input!$D$7)</f>
        <v>0</v>
      </c>
      <c r="AB13" s="5">
        <f>MROUND(O13,Input!$D$7)</f>
        <v>0</v>
      </c>
      <c r="AC13" s="5">
        <f>MROUND(P13,Input!$D$7)</f>
        <v>0</v>
      </c>
      <c r="AD13" s="5">
        <f>MROUND(Q13,Input!$D$7)</f>
        <v>0</v>
      </c>
    </row>
    <row r="14" spans="2:30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v>1971</v>
      </c>
      <c r="G14" s="5">
        <v>2135.5263157894738</v>
      </c>
      <c r="H14" s="5">
        <v>2178.304347826087</v>
      </c>
      <c r="I14" s="5">
        <v>2141.9523809523807</v>
      </c>
      <c r="J14" s="5">
        <v>2185.3809523809523</v>
      </c>
      <c r="K14" s="5">
        <v>1959.6363636363637</v>
      </c>
      <c r="L14" s="5">
        <v>1805.95</v>
      </c>
      <c r="M14" s="5">
        <v>1694.1739130434783</v>
      </c>
      <c r="N14" s="5">
        <v>1559</v>
      </c>
      <c r="O14" s="5">
        <v>1312.952380952381</v>
      </c>
      <c r="P14" s="5">
        <v>1207.1500000000001</v>
      </c>
      <c r="Q14" s="5">
        <v>986.23809523809518</v>
      </c>
      <c r="S14" s="5">
        <f>MROUND(F14,Input!$D$7)</f>
        <v>1971</v>
      </c>
      <c r="T14" s="5">
        <f>MROUND(G14,Input!$D$7)</f>
        <v>2136</v>
      </c>
      <c r="U14" s="5">
        <f>MROUND(H14,Input!$D$7)</f>
        <v>2178</v>
      </c>
      <c r="V14" s="5">
        <f>MROUND(I14,Input!$D$7)</f>
        <v>2142</v>
      </c>
      <c r="W14" s="5">
        <f>MROUND(J14,Input!$D$7)</f>
        <v>2185</v>
      </c>
      <c r="X14" s="5">
        <f>MROUND(K14,Input!$D$7)</f>
        <v>1960</v>
      </c>
      <c r="Y14" s="5">
        <f>MROUND(L14,Input!$D$7)</f>
        <v>1806</v>
      </c>
      <c r="Z14" s="5">
        <f>MROUND(M14,Input!$D$7)</f>
        <v>1694</v>
      </c>
      <c r="AA14" s="5">
        <f>MROUND(N14,Input!$D$7)</f>
        <v>1559</v>
      </c>
      <c r="AB14" s="5">
        <f>MROUND(O14,Input!$D$7)</f>
        <v>1313</v>
      </c>
      <c r="AC14" s="5">
        <f>MROUND(P14,Input!$D$7)</f>
        <v>1207</v>
      </c>
      <c r="AD14" s="5">
        <f>MROUND(Q14,Input!$D$7)</f>
        <v>986</v>
      </c>
    </row>
    <row r="15" spans="2:30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v>2115.4736842105262</v>
      </c>
      <c r="G15" s="5">
        <v>2249.7894736842104</v>
      </c>
      <c r="H15" s="5">
        <v>2426.4347826086955</v>
      </c>
      <c r="I15" s="5">
        <v>2378.590909090909</v>
      </c>
      <c r="J15" s="5">
        <v>2385.75</v>
      </c>
      <c r="K15" s="5">
        <v>2380.409090909091</v>
      </c>
      <c r="L15" s="5">
        <v>2250.7619047619046</v>
      </c>
      <c r="M15" s="5">
        <v>2207.909090909091</v>
      </c>
      <c r="N15" s="5">
        <v>2112.4761904761904</v>
      </c>
      <c r="O15" s="5">
        <v>1990.8571428571429</v>
      </c>
      <c r="P15" s="5">
        <v>1995.15</v>
      </c>
      <c r="Q15" s="5">
        <v>1569</v>
      </c>
      <c r="S15" s="5">
        <f>MROUND(F15,Input!$D$7)</f>
        <v>2115</v>
      </c>
      <c r="T15" s="5">
        <f>MROUND(G15,Input!$D$7)</f>
        <v>2250</v>
      </c>
      <c r="U15" s="5">
        <f>MROUND(H15,Input!$D$7)</f>
        <v>2426</v>
      </c>
      <c r="V15" s="5">
        <f>MROUND(I15,Input!$D$7)</f>
        <v>2379</v>
      </c>
      <c r="W15" s="5">
        <f>MROUND(J15,Input!$D$7)</f>
        <v>2386</v>
      </c>
      <c r="X15" s="5">
        <f>MROUND(K15,Input!$D$7)</f>
        <v>2380</v>
      </c>
      <c r="Y15" s="5">
        <f>MROUND(L15,Input!$D$7)</f>
        <v>2251</v>
      </c>
      <c r="Z15" s="5">
        <f>MROUND(M15,Input!$D$7)</f>
        <v>2208</v>
      </c>
      <c r="AA15" s="5">
        <f>MROUND(N15,Input!$D$7)</f>
        <v>2112</v>
      </c>
      <c r="AB15" s="5">
        <f>MROUND(O15,Input!$D$7)</f>
        <v>1991</v>
      </c>
      <c r="AC15" s="5">
        <f>MROUND(P15,Input!$D$7)</f>
        <v>1995</v>
      </c>
      <c r="AD15" s="5">
        <f>MROUND(Q15,Input!$D$7)</f>
        <v>1569</v>
      </c>
    </row>
    <row r="16" spans="2:30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v>1814.5238095238096</v>
      </c>
      <c r="G16" s="5">
        <v>2269.0526315789475</v>
      </c>
      <c r="H16" s="5">
        <v>1881.6818181818182</v>
      </c>
      <c r="I16" s="5">
        <v>1399.1818181818182</v>
      </c>
      <c r="J16" s="5">
        <v>2020.85</v>
      </c>
      <c r="K16" s="5">
        <v>2345</v>
      </c>
      <c r="L16" s="5">
        <v>2401.5454545454545</v>
      </c>
      <c r="M16" s="5">
        <v>2469.9523809523807</v>
      </c>
      <c r="N16" s="5">
        <v>2345.0476190476193</v>
      </c>
      <c r="O16" s="5">
        <v>2104.4545454545455</v>
      </c>
      <c r="P16" s="5">
        <v>2000.2105263157894</v>
      </c>
      <c r="Q16" s="5">
        <v>1679.1818181818182</v>
      </c>
      <c r="S16" s="5">
        <f>MROUND(F16,Input!$D$7)</f>
        <v>1815</v>
      </c>
      <c r="T16" s="5">
        <f>MROUND(G16,Input!$D$7)</f>
        <v>2269</v>
      </c>
      <c r="U16" s="5">
        <f>MROUND(H16,Input!$D$7)</f>
        <v>1882</v>
      </c>
      <c r="V16" s="5">
        <f>MROUND(I16,Input!$D$7)</f>
        <v>1399</v>
      </c>
      <c r="W16" s="5">
        <f>MROUND(J16,Input!$D$7)</f>
        <v>2021</v>
      </c>
      <c r="X16" s="5">
        <f>MROUND(K16,Input!$D$7)</f>
        <v>2345</v>
      </c>
      <c r="Y16" s="5">
        <f>MROUND(L16,Input!$D$7)</f>
        <v>2402</v>
      </c>
      <c r="Z16" s="5">
        <f>MROUND(M16,Input!$D$7)</f>
        <v>2470</v>
      </c>
      <c r="AA16" s="5">
        <f>MROUND(N16,Input!$D$7)</f>
        <v>2345</v>
      </c>
      <c r="AB16" s="5">
        <f>MROUND(O16,Input!$D$7)</f>
        <v>2104</v>
      </c>
      <c r="AC16" s="5">
        <f>MROUND(P16,Input!$D$7)</f>
        <v>2000</v>
      </c>
      <c r="AD16" s="5">
        <f>MROUND(Q16,Input!$D$7)</f>
        <v>1679</v>
      </c>
    </row>
    <row r="17" spans="2:30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v>1711.6190476190477</v>
      </c>
      <c r="G17" s="5">
        <v>1936.2631578947369</v>
      </c>
      <c r="H17" s="5">
        <v>2076.6666666666665</v>
      </c>
      <c r="I17" s="5">
        <v>2262.818181818182</v>
      </c>
      <c r="J17" s="5">
        <v>2253.090909090909</v>
      </c>
      <c r="K17" s="5">
        <v>2236.25</v>
      </c>
      <c r="L17" s="5">
        <v>2269.590909090909</v>
      </c>
      <c r="M17" s="5">
        <v>2033.6363636363637</v>
      </c>
      <c r="N17" s="5">
        <v>2011.6</v>
      </c>
      <c r="O17" s="5">
        <v>1784.3478260869565</v>
      </c>
      <c r="P17" s="5">
        <v>1691.4736842105262</v>
      </c>
      <c r="Q17" s="5">
        <v>1381.3809523809523</v>
      </c>
      <c r="S17" s="5">
        <f>MROUND(F17,Input!$D$7)</f>
        <v>1712</v>
      </c>
      <c r="T17" s="5">
        <f>MROUND(G17,Input!$D$7)</f>
        <v>1936</v>
      </c>
      <c r="U17" s="5">
        <f>MROUND(H17,Input!$D$7)</f>
        <v>2077</v>
      </c>
      <c r="V17" s="5">
        <f>MROUND(I17,Input!$D$7)</f>
        <v>2263</v>
      </c>
      <c r="W17" s="5">
        <f>MROUND(J17,Input!$D$7)</f>
        <v>2253</v>
      </c>
      <c r="X17" s="5">
        <f>MROUND(K17,Input!$D$7)</f>
        <v>2236</v>
      </c>
      <c r="Y17" s="5">
        <f>MROUND(L17,Input!$D$7)</f>
        <v>2270</v>
      </c>
      <c r="Z17" s="5">
        <f>MROUND(M17,Input!$D$7)</f>
        <v>2034</v>
      </c>
      <c r="AA17" s="5">
        <f>MROUND(N17,Input!$D$7)</f>
        <v>2012</v>
      </c>
      <c r="AB17" s="5">
        <f>MROUND(O17,Input!$D$7)</f>
        <v>1784</v>
      </c>
      <c r="AC17" s="5">
        <f>MROUND(P17,Input!$D$7)</f>
        <v>1691</v>
      </c>
      <c r="AD17" s="5">
        <f>MROUND(Q17,Input!$D$7)</f>
        <v>1381</v>
      </c>
    </row>
    <row r="18" spans="2:30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v>1782.4761904761904</v>
      </c>
      <c r="G18" s="5">
        <v>2116.2631578947367</v>
      </c>
      <c r="H18" s="5">
        <v>2184.590909090909</v>
      </c>
      <c r="I18" s="5">
        <v>2328.2380952380954</v>
      </c>
      <c r="J18" s="5">
        <v>2359.090909090909</v>
      </c>
      <c r="K18" s="5">
        <v>2255.1904761904761</v>
      </c>
      <c r="L18" s="5">
        <v>2206.0952380952381</v>
      </c>
      <c r="M18" s="5">
        <v>2013</v>
      </c>
      <c r="N18" s="5">
        <v>1977.8421052631579</v>
      </c>
      <c r="O18" s="5">
        <v>1770.1304347826087</v>
      </c>
      <c r="P18" s="5">
        <v>1684.6</v>
      </c>
      <c r="Q18" s="5">
        <v>1353.25</v>
      </c>
      <c r="S18" s="5">
        <f>MROUND(F18,Input!$D$7)</f>
        <v>1782</v>
      </c>
      <c r="T18" s="5">
        <f>MROUND(G18,Input!$D$7)</f>
        <v>2116</v>
      </c>
      <c r="U18" s="5">
        <f>MROUND(H18,Input!$D$7)</f>
        <v>2185</v>
      </c>
      <c r="V18" s="5">
        <f>MROUND(I18,Input!$D$7)</f>
        <v>2328</v>
      </c>
      <c r="W18" s="5">
        <f>MROUND(J18,Input!$D$7)</f>
        <v>2359</v>
      </c>
      <c r="X18" s="5">
        <f>MROUND(K18,Input!$D$7)</f>
        <v>2255</v>
      </c>
      <c r="Y18" s="5">
        <f>MROUND(L18,Input!$D$7)</f>
        <v>2206</v>
      </c>
      <c r="Z18" s="5">
        <f>MROUND(M18,Input!$D$7)</f>
        <v>2013</v>
      </c>
      <c r="AA18" s="5">
        <f>MROUND(N18,Input!$D$7)</f>
        <v>1978</v>
      </c>
      <c r="AB18" s="5">
        <f>MROUND(O18,Input!$D$7)</f>
        <v>1770</v>
      </c>
      <c r="AC18" s="5">
        <f>MROUND(P18,Input!$D$7)</f>
        <v>1685</v>
      </c>
      <c r="AD18" s="5">
        <f>MROUND(Q18,Input!$D$7)</f>
        <v>1353</v>
      </c>
    </row>
    <row r="19" spans="2:30" ht="6" customHeight="1" x14ac:dyDescent="0.25">
      <c r="E19" s="10"/>
    </row>
    <row r="20" spans="2:30" x14ac:dyDescent="0.25">
      <c r="E20" s="25" t="s">
        <v>6</v>
      </c>
    </row>
    <row r="21" spans="2:30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v>323.8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MROUND(F21,Input!$D$7)</f>
        <v>324</v>
      </c>
      <c r="T21" s="5">
        <f>MROUND(G21,Input!$D$7)</f>
        <v>0</v>
      </c>
      <c r="U21" s="5">
        <f>MROUND(H21,Input!$D$7)</f>
        <v>0</v>
      </c>
      <c r="V21" s="5">
        <f>MROUND(I21,Input!$D$7)</f>
        <v>0</v>
      </c>
      <c r="W21" s="5">
        <f>MROUND(J21,Input!$D$7)</f>
        <v>0</v>
      </c>
      <c r="X21" s="5">
        <f>MROUND(K21,Input!$D$7)</f>
        <v>0</v>
      </c>
      <c r="Y21" s="5">
        <f>MROUND(L21,Input!$D$7)</f>
        <v>0</v>
      </c>
      <c r="Z21" s="5">
        <f>MROUND(M21,Input!$D$7)</f>
        <v>0</v>
      </c>
      <c r="AA21" s="5">
        <f>MROUND(N21,Input!$D$7)</f>
        <v>0</v>
      </c>
      <c r="AB21" s="5">
        <f>MROUND(O21,Input!$D$7)</f>
        <v>0</v>
      </c>
      <c r="AC21" s="5">
        <f>MROUND(P21,Input!$D$7)</f>
        <v>0</v>
      </c>
      <c r="AD21" s="5">
        <f>MROUND(Q21,Input!$D$7)</f>
        <v>0</v>
      </c>
    </row>
    <row r="22" spans="2:30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v>1163.8</v>
      </c>
      <c r="G22" s="5">
        <v>1100.6315789473683</v>
      </c>
      <c r="H22" s="5">
        <v>938.39130434782612</v>
      </c>
      <c r="I22" s="5">
        <v>734.52380952380952</v>
      </c>
      <c r="J22" s="5">
        <v>672.85714285714289</v>
      </c>
      <c r="K22" s="5">
        <v>585.86363636363637</v>
      </c>
      <c r="L22" s="5">
        <v>549.15</v>
      </c>
      <c r="M22" s="5">
        <v>534.43478260869563</v>
      </c>
      <c r="N22" s="5">
        <v>466.57142857142856</v>
      </c>
      <c r="O22" s="5">
        <v>410.61904761904759</v>
      </c>
      <c r="P22" s="5">
        <v>373.6</v>
      </c>
      <c r="Q22" s="5">
        <v>306.33333333333331</v>
      </c>
      <c r="S22" s="5">
        <f>MROUND(F22,Input!$D$7)</f>
        <v>1164</v>
      </c>
      <c r="T22" s="5">
        <f>MROUND(G22,Input!$D$7)</f>
        <v>1101</v>
      </c>
      <c r="U22" s="5">
        <f>MROUND(H22,Input!$D$7)</f>
        <v>938</v>
      </c>
      <c r="V22" s="5">
        <f>MROUND(I22,Input!$D$7)</f>
        <v>735</v>
      </c>
      <c r="W22" s="5">
        <f>MROUND(J22,Input!$D$7)</f>
        <v>673</v>
      </c>
      <c r="X22" s="5">
        <f>MROUND(K22,Input!$D$7)</f>
        <v>586</v>
      </c>
      <c r="Y22" s="5">
        <f>MROUND(L22,Input!$D$7)</f>
        <v>549</v>
      </c>
      <c r="Z22" s="5">
        <f>MROUND(M22,Input!$D$7)</f>
        <v>534</v>
      </c>
      <c r="AA22" s="5">
        <f>MROUND(N22,Input!$D$7)</f>
        <v>467</v>
      </c>
      <c r="AB22" s="5">
        <f>MROUND(O22,Input!$D$7)</f>
        <v>411</v>
      </c>
      <c r="AC22" s="5">
        <f>MROUND(P22,Input!$D$7)</f>
        <v>374</v>
      </c>
      <c r="AD22" s="5">
        <f>MROUND(Q22,Input!$D$7)</f>
        <v>306</v>
      </c>
    </row>
    <row r="23" spans="2:30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v>3197.1578947368421</v>
      </c>
      <c r="G23" s="5">
        <v>2843.4736842105262</v>
      </c>
      <c r="H23" s="5">
        <v>2043</v>
      </c>
      <c r="I23" s="5">
        <v>1794.5454545454545</v>
      </c>
      <c r="J23" s="5">
        <v>1804.7</v>
      </c>
      <c r="K23" s="5">
        <v>1661.590909090909</v>
      </c>
      <c r="L23" s="5">
        <v>1765.952380952381</v>
      </c>
      <c r="M23" s="5">
        <v>1831.409090909091</v>
      </c>
      <c r="N23" s="5">
        <v>1713.3333333333333</v>
      </c>
      <c r="O23" s="5">
        <v>1464.7619047619048</v>
      </c>
      <c r="P23" s="5">
        <v>1379.15</v>
      </c>
      <c r="Q23" s="5">
        <v>1182.9047619047619</v>
      </c>
      <c r="S23" s="5">
        <f>MROUND(F23,Input!$D$7)</f>
        <v>3197</v>
      </c>
      <c r="T23" s="5">
        <f>MROUND(G23,Input!$D$7)</f>
        <v>2843</v>
      </c>
      <c r="U23" s="5">
        <f>MROUND(H23,Input!$D$7)</f>
        <v>2043</v>
      </c>
      <c r="V23" s="5">
        <f>MROUND(I23,Input!$D$7)</f>
        <v>1795</v>
      </c>
      <c r="W23" s="5">
        <f>MROUND(J23,Input!$D$7)</f>
        <v>1805</v>
      </c>
      <c r="X23" s="5">
        <f>MROUND(K23,Input!$D$7)</f>
        <v>1662</v>
      </c>
      <c r="Y23" s="5">
        <f>MROUND(L23,Input!$D$7)</f>
        <v>1766</v>
      </c>
      <c r="Z23" s="5">
        <f>MROUND(M23,Input!$D$7)</f>
        <v>1831</v>
      </c>
      <c r="AA23" s="5">
        <f>MROUND(N23,Input!$D$7)</f>
        <v>1713</v>
      </c>
      <c r="AB23" s="5">
        <f>MROUND(O23,Input!$D$7)</f>
        <v>1465</v>
      </c>
      <c r="AC23" s="5">
        <f>MROUND(P23,Input!$D$7)</f>
        <v>1379</v>
      </c>
      <c r="AD23" s="5">
        <f>MROUND(Q23,Input!$D$7)</f>
        <v>1183</v>
      </c>
    </row>
    <row r="24" spans="2:30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v>1815.1428571428571</v>
      </c>
      <c r="G24" s="5">
        <v>2693.4736842105262</v>
      </c>
      <c r="H24" s="5">
        <v>4068.0454545454545</v>
      </c>
      <c r="I24" s="5">
        <v>2951.818181818182</v>
      </c>
      <c r="J24" s="5">
        <v>2809.5</v>
      </c>
      <c r="K24" s="5">
        <v>2924.590909090909</v>
      </c>
      <c r="L24" s="5">
        <v>3185.2272727272725</v>
      </c>
      <c r="M24" s="5">
        <v>3249.0952380952381</v>
      </c>
      <c r="N24" s="5">
        <v>3026.7142857142858</v>
      </c>
      <c r="O24" s="5">
        <v>2926.7272727272725</v>
      </c>
      <c r="P24" s="5">
        <v>3046.7368421052633</v>
      </c>
      <c r="Q24" s="5">
        <v>2811.590909090909</v>
      </c>
      <c r="S24" s="5">
        <f>MROUND(F24,Input!$D$7)</f>
        <v>1815</v>
      </c>
      <c r="T24" s="5">
        <f>MROUND(G24,Input!$D$7)</f>
        <v>2693</v>
      </c>
      <c r="U24" s="5">
        <f>MROUND(H24,Input!$D$7)</f>
        <v>4068</v>
      </c>
      <c r="V24" s="5">
        <f>MROUND(I24,Input!$D$7)</f>
        <v>2952</v>
      </c>
      <c r="W24" s="5">
        <f>MROUND(J24,Input!$D$7)</f>
        <v>2810</v>
      </c>
      <c r="X24" s="5">
        <f>MROUND(K24,Input!$D$7)</f>
        <v>2925</v>
      </c>
      <c r="Y24" s="5">
        <f>MROUND(L24,Input!$D$7)</f>
        <v>3185</v>
      </c>
      <c r="Z24" s="5">
        <f>MROUND(M24,Input!$D$7)</f>
        <v>3249</v>
      </c>
      <c r="AA24" s="5">
        <f>MROUND(N24,Input!$D$7)</f>
        <v>3027</v>
      </c>
      <c r="AB24" s="5">
        <f>MROUND(O24,Input!$D$7)</f>
        <v>2927</v>
      </c>
      <c r="AC24" s="5">
        <f>MROUND(P24,Input!$D$7)</f>
        <v>3047</v>
      </c>
      <c r="AD24" s="5">
        <f>MROUND(Q24,Input!$D$7)</f>
        <v>2812</v>
      </c>
    </row>
    <row r="25" spans="2:30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v>924.14285714285711</v>
      </c>
      <c r="G25" s="5">
        <v>973.63157894736844</v>
      </c>
      <c r="H25" s="5">
        <v>1103.8571428571429</v>
      </c>
      <c r="I25" s="5">
        <v>1294.5</v>
      </c>
      <c r="J25" s="5">
        <v>1267.3636363636363</v>
      </c>
      <c r="K25" s="5">
        <v>1687.9</v>
      </c>
      <c r="L25" s="5">
        <v>1588.5454545454545</v>
      </c>
      <c r="M25" s="5">
        <v>2233.0454545454545</v>
      </c>
      <c r="N25" s="5">
        <v>1947.3</v>
      </c>
      <c r="O25" s="5">
        <v>1623.7826086956522</v>
      </c>
      <c r="P25" s="5">
        <v>1578.8421052631579</v>
      </c>
      <c r="Q25" s="5">
        <v>1254.3333333333333</v>
      </c>
      <c r="S25" s="5">
        <f>MROUND(F25,Input!$D$7)</f>
        <v>924</v>
      </c>
      <c r="T25" s="5">
        <f>MROUND(G25,Input!$D$7)</f>
        <v>974</v>
      </c>
      <c r="U25" s="5">
        <f>MROUND(H25,Input!$D$7)</f>
        <v>1104</v>
      </c>
      <c r="V25" s="5">
        <f>MROUND(I25,Input!$D$7)</f>
        <v>1295</v>
      </c>
      <c r="W25" s="5">
        <f>MROUND(J25,Input!$D$7)</f>
        <v>1267</v>
      </c>
      <c r="X25" s="5">
        <f>MROUND(K25,Input!$D$7)</f>
        <v>1688</v>
      </c>
      <c r="Y25" s="5">
        <f>MROUND(L25,Input!$D$7)</f>
        <v>1589</v>
      </c>
      <c r="Z25" s="5">
        <f>MROUND(M25,Input!$D$7)</f>
        <v>2233</v>
      </c>
      <c r="AA25" s="5">
        <f>MROUND(N25,Input!$D$7)</f>
        <v>1947</v>
      </c>
      <c r="AB25" s="5">
        <f>MROUND(O25,Input!$D$7)</f>
        <v>1624</v>
      </c>
      <c r="AC25" s="5">
        <f>MROUND(P25,Input!$D$7)</f>
        <v>1579</v>
      </c>
      <c r="AD25" s="5">
        <f>MROUND(Q25,Input!$D$7)</f>
        <v>1254</v>
      </c>
    </row>
    <row r="26" spans="2:30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v>1212.047619047619</v>
      </c>
      <c r="G26" s="5">
        <v>1178.6315789473683</v>
      </c>
      <c r="H26" s="5">
        <v>1130.2727272727273</v>
      </c>
      <c r="I26" s="5">
        <v>1039.4285714285713</v>
      </c>
      <c r="J26" s="5">
        <v>978.4545454545455</v>
      </c>
      <c r="K26" s="5">
        <v>975.90476190476193</v>
      </c>
      <c r="L26" s="5">
        <v>963.71428571428567</v>
      </c>
      <c r="M26" s="5">
        <v>945.04347826086962</v>
      </c>
      <c r="N26" s="5">
        <v>898</v>
      </c>
      <c r="O26" s="5">
        <v>806.13043478260875</v>
      </c>
      <c r="P26" s="5">
        <v>765.35</v>
      </c>
      <c r="Q26" s="5">
        <v>712.25</v>
      </c>
      <c r="S26" s="5">
        <f>MROUND(F26,Input!$D$7)</f>
        <v>1212</v>
      </c>
      <c r="T26" s="5">
        <f>MROUND(G26,Input!$D$7)</f>
        <v>1179</v>
      </c>
      <c r="U26" s="5">
        <f>MROUND(H26,Input!$D$7)</f>
        <v>1130</v>
      </c>
      <c r="V26" s="5">
        <f>MROUND(I26,Input!$D$7)</f>
        <v>1039</v>
      </c>
      <c r="W26" s="5">
        <f>MROUND(J26,Input!$D$7)</f>
        <v>978</v>
      </c>
      <c r="X26" s="5">
        <f>MROUND(K26,Input!$D$7)</f>
        <v>976</v>
      </c>
      <c r="Y26" s="5">
        <f>MROUND(L26,Input!$D$7)</f>
        <v>964</v>
      </c>
      <c r="Z26" s="5">
        <f>MROUND(M26,Input!$D$7)</f>
        <v>945</v>
      </c>
      <c r="AA26" s="5">
        <f>MROUND(N26,Input!$D$7)</f>
        <v>898</v>
      </c>
      <c r="AB26" s="5">
        <f>MROUND(O26,Input!$D$7)</f>
        <v>806</v>
      </c>
      <c r="AC26" s="5">
        <f>MROUND(P26,Input!$D$7)</f>
        <v>765</v>
      </c>
      <c r="AD26" s="5">
        <f>MROUND(Q26,Input!$D$7)</f>
        <v>712</v>
      </c>
    </row>
    <row r="27" spans="2:30" ht="6" customHeight="1" x14ac:dyDescent="0.25">
      <c r="E27" s="10"/>
    </row>
    <row r="28" spans="2:30" x14ac:dyDescent="0.25">
      <c r="E28" s="25" t="s">
        <v>7</v>
      </c>
    </row>
    <row r="29" spans="2:30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v>410.45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MROUND(F29,Input!$D$7)</f>
        <v>410</v>
      </c>
      <c r="T29" s="5">
        <f>MROUND(G29,Input!$D$7)</f>
        <v>0</v>
      </c>
      <c r="U29" s="5">
        <f>MROUND(H29,Input!$D$7)</f>
        <v>0</v>
      </c>
      <c r="V29" s="5">
        <f>MROUND(I29,Input!$D$7)</f>
        <v>0</v>
      </c>
      <c r="W29" s="5">
        <f>MROUND(J29,Input!$D$7)</f>
        <v>0</v>
      </c>
      <c r="X29" s="5">
        <f>MROUND(K29,Input!$D$7)</f>
        <v>0</v>
      </c>
      <c r="Y29" s="5">
        <f>MROUND(L29,Input!$D$7)</f>
        <v>0</v>
      </c>
      <c r="Z29" s="5">
        <f>MROUND(M29,Input!$D$7)</f>
        <v>0</v>
      </c>
      <c r="AA29" s="5">
        <f>MROUND(N29,Input!$D$7)</f>
        <v>0</v>
      </c>
      <c r="AB29" s="5">
        <f>MROUND(O29,Input!$D$7)</f>
        <v>0</v>
      </c>
      <c r="AC29" s="5">
        <f>MROUND(P29,Input!$D$7)</f>
        <v>0</v>
      </c>
      <c r="AD29" s="5">
        <f>MROUND(Q29,Input!$D$7)</f>
        <v>0</v>
      </c>
    </row>
    <row r="30" spans="2:30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v>510.5</v>
      </c>
      <c r="G30" s="5">
        <v>598.73684210526312</v>
      </c>
      <c r="H30" s="5">
        <v>603.43478260869563</v>
      </c>
      <c r="I30" s="5">
        <v>558.04761904761904</v>
      </c>
      <c r="J30" s="5">
        <v>559.04761904761904</v>
      </c>
      <c r="K30" s="5">
        <v>553.36363636363637</v>
      </c>
      <c r="L30" s="5">
        <v>492.35</v>
      </c>
      <c r="M30" s="5">
        <v>492.04347826086956</v>
      </c>
      <c r="N30" s="5">
        <v>462.38095238095241</v>
      </c>
      <c r="O30" s="5">
        <v>418.90476190476193</v>
      </c>
      <c r="P30" s="5">
        <v>401.5</v>
      </c>
      <c r="Q30" s="5">
        <v>354.47619047619048</v>
      </c>
      <c r="S30" s="5">
        <f>MROUND(F30,Input!$D$7)</f>
        <v>511</v>
      </c>
      <c r="T30" s="5">
        <f>MROUND(G30,Input!$D$7)</f>
        <v>599</v>
      </c>
      <c r="U30" s="5">
        <f>MROUND(H30,Input!$D$7)</f>
        <v>603</v>
      </c>
      <c r="V30" s="5">
        <f>MROUND(I30,Input!$D$7)</f>
        <v>558</v>
      </c>
      <c r="W30" s="5">
        <f>MROUND(J30,Input!$D$7)</f>
        <v>559</v>
      </c>
      <c r="X30" s="5">
        <f>MROUND(K30,Input!$D$7)</f>
        <v>553</v>
      </c>
      <c r="Y30" s="5">
        <f>MROUND(L30,Input!$D$7)</f>
        <v>492</v>
      </c>
      <c r="Z30" s="5">
        <f>MROUND(M30,Input!$D$7)</f>
        <v>492</v>
      </c>
      <c r="AA30" s="5">
        <f>MROUND(N30,Input!$D$7)</f>
        <v>462</v>
      </c>
      <c r="AB30" s="5">
        <f>MROUND(O30,Input!$D$7)</f>
        <v>419</v>
      </c>
      <c r="AC30" s="5">
        <f>MROUND(P30,Input!$D$7)</f>
        <v>402</v>
      </c>
      <c r="AD30" s="5">
        <f>MROUND(Q30,Input!$D$7)</f>
        <v>354</v>
      </c>
    </row>
    <row r="31" spans="2:30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v>493.84210526315792</v>
      </c>
      <c r="G31" s="5">
        <v>531</v>
      </c>
      <c r="H31" s="5">
        <v>577.08695652173913</v>
      </c>
      <c r="I31" s="5">
        <v>572.59090909090912</v>
      </c>
      <c r="J31" s="5">
        <v>608.79999999999995</v>
      </c>
      <c r="K31" s="5">
        <v>559.68181818181813</v>
      </c>
      <c r="L31" s="5">
        <v>528.76190476190482</v>
      </c>
      <c r="M31" s="5">
        <v>520</v>
      </c>
      <c r="N31" s="5">
        <v>572.38095238095241</v>
      </c>
      <c r="O31" s="5">
        <v>592.38095238095241</v>
      </c>
      <c r="P31" s="5">
        <v>567.85</v>
      </c>
      <c r="Q31" s="5">
        <v>457.85714285714283</v>
      </c>
      <c r="S31" s="5">
        <f>MROUND(F31,Input!$D$7)</f>
        <v>494</v>
      </c>
      <c r="T31" s="5">
        <f>MROUND(G31,Input!$D$7)</f>
        <v>531</v>
      </c>
      <c r="U31" s="5">
        <f>MROUND(H31,Input!$D$7)</f>
        <v>577</v>
      </c>
      <c r="V31" s="5">
        <f>MROUND(I31,Input!$D$7)</f>
        <v>573</v>
      </c>
      <c r="W31" s="5">
        <f>MROUND(J31,Input!$D$7)</f>
        <v>609</v>
      </c>
      <c r="X31" s="5">
        <f>MROUND(K31,Input!$D$7)</f>
        <v>560</v>
      </c>
      <c r="Y31" s="5">
        <f>MROUND(L31,Input!$D$7)</f>
        <v>529</v>
      </c>
      <c r="Z31" s="5">
        <f>MROUND(M31,Input!$D$7)</f>
        <v>520</v>
      </c>
      <c r="AA31" s="5">
        <f>MROUND(N31,Input!$D$7)</f>
        <v>572</v>
      </c>
      <c r="AB31" s="5">
        <f>MROUND(O31,Input!$D$7)</f>
        <v>592</v>
      </c>
      <c r="AC31" s="5">
        <f>MROUND(P31,Input!$D$7)</f>
        <v>568</v>
      </c>
      <c r="AD31" s="5">
        <f>MROUND(Q31,Input!$D$7)</f>
        <v>458</v>
      </c>
    </row>
    <row r="32" spans="2:30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v>508.95238095238096</v>
      </c>
      <c r="G32" s="5">
        <v>543.42105263157896</v>
      </c>
      <c r="H32" s="5">
        <v>481.90909090909093</v>
      </c>
      <c r="I32" s="5">
        <v>330.95454545454544</v>
      </c>
      <c r="J32" s="5">
        <v>351.55</v>
      </c>
      <c r="K32" s="5">
        <v>403.95454545454544</v>
      </c>
      <c r="L32" s="5">
        <v>478.59090909090907</v>
      </c>
      <c r="M32" s="5">
        <v>464.57142857142856</v>
      </c>
      <c r="N32" s="5">
        <v>516.09523809523807</v>
      </c>
      <c r="O32" s="5">
        <v>539.5</v>
      </c>
      <c r="P32" s="5">
        <v>547.47368421052636</v>
      </c>
      <c r="Q32" s="5">
        <v>444.77272727272725</v>
      </c>
      <c r="S32" s="5">
        <f>MROUND(F32,Input!$D$7)</f>
        <v>509</v>
      </c>
      <c r="T32" s="5">
        <f>MROUND(G32,Input!$D$7)</f>
        <v>543</v>
      </c>
      <c r="U32" s="5">
        <f>MROUND(H32,Input!$D$7)</f>
        <v>482</v>
      </c>
      <c r="V32" s="5">
        <f>MROUND(I32,Input!$D$7)</f>
        <v>331</v>
      </c>
      <c r="W32" s="5">
        <f>MROUND(J32,Input!$D$7)</f>
        <v>352</v>
      </c>
      <c r="X32" s="5">
        <f>MROUND(K32,Input!$D$7)</f>
        <v>404</v>
      </c>
      <c r="Y32" s="5">
        <f>MROUND(L32,Input!$D$7)</f>
        <v>479</v>
      </c>
      <c r="Z32" s="5">
        <f>MROUND(M32,Input!$D$7)</f>
        <v>465</v>
      </c>
      <c r="AA32" s="5">
        <f>MROUND(N32,Input!$D$7)</f>
        <v>516</v>
      </c>
      <c r="AB32" s="5">
        <f>MROUND(O32,Input!$D$7)</f>
        <v>540</v>
      </c>
      <c r="AC32" s="5">
        <f>MROUND(P32,Input!$D$7)</f>
        <v>547</v>
      </c>
      <c r="AD32" s="5">
        <f>MROUND(Q32,Input!$D$7)</f>
        <v>445</v>
      </c>
    </row>
    <row r="33" spans="2:30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v>452.61904761904759</v>
      </c>
      <c r="G33" s="5">
        <v>519.52631578947364</v>
      </c>
      <c r="H33" s="5">
        <v>503.71428571428572</v>
      </c>
      <c r="I33" s="5">
        <v>497.31818181818181</v>
      </c>
      <c r="J33" s="5">
        <v>531.90909090909088</v>
      </c>
      <c r="K33" s="5">
        <v>516.20000000000005</v>
      </c>
      <c r="L33" s="5">
        <v>516.18181818181813</v>
      </c>
      <c r="M33" s="5">
        <v>533.90909090909088</v>
      </c>
      <c r="N33" s="5">
        <v>517.45000000000005</v>
      </c>
      <c r="O33" s="5">
        <v>580.52173913043475</v>
      </c>
      <c r="P33" s="5">
        <v>538.15789473684208</v>
      </c>
      <c r="Q33" s="5">
        <v>443.66666666666669</v>
      </c>
      <c r="S33" s="5">
        <f>MROUND(F33,Input!$D$7)</f>
        <v>453</v>
      </c>
      <c r="T33" s="5">
        <f>MROUND(G33,Input!$D$7)</f>
        <v>520</v>
      </c>
      <c r="U33" s="5">
        <f>MROUND(H33,Input!$D$7)</f>
        <v>504</v>
      </c>
      <c r="V33" s="5">
        <f>MROUND(I33,Input!$D$7)</f>
        <v>497</v>
      </c>
      <c r="W33" s="5">
        <f>MROUND(J33,Input!$D$7)</f>
        <v>532</v>
      </c>
      <c r="X33" s="5">
        <f>MROUND(K33,Input!$D$7)</f>
        <v>516</v>
      </c>
      <c r="Y33" s="5">
        <f>MROUND(L33,Input!$D$7)</f>
        <v>516</v>
      </c>
      <c r="Z33" s="5">
        <f>MROUND(M33,Input!$D$7)</f>
        <v>534</v>
      </c>
      <c r="AA33" s="5">
        <f>MROUND(N33,Input!$D$7)</f>
        <v>517</v>
      </c>
      <c r="AB33" s="5">
        <f>MROUND(O33,Input!$D$7)</f>
        <v>581</v>
      </c>
      <c r="AC33" s="5">
        <f>MROUND(P33,Input!$D$7)</f>
        <v>538</v>
      </c>
      <c r="AD33" s="5">
        <f>MROUND(Q33,Input!$D$7)</f>
        <v>444</v>
      </c>
    </row>
    <row r="34" spans="2:30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v>479.47619047619048</v>
      </c>
      <c r="G34" s="5">
        <v>521.9473684210526</v>
      </c>
      <c r="H34" s="5">
        <v>524.68181818181813</v>
      </c>
      <c r="I34" s="5">
        <v>572.90476190476193</v>
      </c>
      <c r="J34" s="5">
        <v>559.72727272727275</v>
      </c>
      <c r="K34" s="5">
        <v>554.76190476190482</v>
      </c>
      <c r="L34" s="5">
        <v>507.38095238095241</v>
      </c>
      <c r="M34" s="5">
        <v>503.86956521739131</v>
      </c>
      <c r="N34" s="5">
        <v>516.47368421052636</v>
      </c>
      <c r="O34" s="5">
        <v>484.30434782608694</v>
      </c>
      <c r="P34" s="5">
        <v>513.04999999999995</v>
      </c>
      <c r="Q34" s="5">
        <v>413.3</v>
      </c>
      <c r="S34" s="5">
        <f>MROUND(F34,Input!$D$7)</f>
        <v>479</v>
      </c>
      <c r="T34" s="5">
        <f>MROUND(G34,Input!$D$7)</f>
        <v>522</v>
      </c>
      <c r="U34" s="5">
        <f>MROUND(H34,Input!$D$7)</f>
        <v>525</v>
      </c>
      <c r="V34" s="5">
        <f>MROUND(I34,Input!$D$7)</f>
        <v>573</v>
      </c>
      <c r="W34" s="5">
        <f>MROUND(J34,Input!$D$7)</f>
        <v>560</v>
      </c>
      <c r="X34" s="5">
        <f>MROUND(K34,Input!$D$7)</f>
        <v>555</v>
      </c>
      <c r="Y34" s="5">
        <f>MROUND(L34,Input!$D$7)</f>
        <v>507</v>
      </c>
      <c r="Z34" s="5">
        <f>MROUND(M34,Input!$D$7)</f>
        <v>504</v>
      </c>
      <c r="AA34" s="5">
        <f>MROUND(N34,Input!$D$7)</f>
        <v>516</v>
      </c>
      <c r="AB34" s="5">
        <f>MROUND(O34,Input!$D$7)</f>
        <v>484</v>
      </c>
      <c r="AC34" s="5">
        <f>MROUND(P34,Input!$D$7)</f>
        <v>513</v>
      </c>
      <c r="AD34" s="5">
        <f>MROUND(Q34,Input!$D$7)</f>
        <v>413</v>
      </c>
    </row>
    <row r="35" spans="2:30" ht="6" customHeight="1" x14ac:dyDescent="0.25">
      <c r="E35" s="10"/>
    </row>
    <row r="36" spans="2:30" x14ac:dyDescent="0.25">
      <c r="E36" s="25" t="s">
        <v>27</v>
      </c>
    </row>
    <row r="37" spans="2:30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v>568.85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MROUND(F37,Input!$D$7)</f>
        <v>569</v>
      </c>
      <c r="T37" s="5">
        <f>MROUND(G37,Input!$D$7)</f>
        <v>0</v>
      </c>
      <c r="U37" s="5">
        <f>MROUND(H37,Input!$D$7)</f>
        <v>0</v>
      </c>
      <c r="V37" s="5">
        <f>MROUND(I37,Input!$D$7)</f>
        <v>0</v>
      </c>
      <c r="W37" s="5">
        <f>MROUND(J37,Input!$D$7)</f>
        <v>0</v>
      </c>
      <c r="X37" s="5">
        <f>MROUND(K37,Input!$D$7)</f>
        <v>0</v>
      </c>
      <c r="Y37" s="5">
        <f>MROUND(L37,Input!$D$7)</f>
        <v>0</v>
      </c>
      <c r="Z37" s="5">
        <f>MROUND(M37,Input!$D$7)</f>
        <v>0</v>
      </c>
      <c r="AA37" s="5">
        <f>MROUND(N37,Input!$D$7)</f>
        <v>0</v>
      </c>
      <c r="AB37" s="5">
        <f>MROUND(O37,Input!$D$7)</f>
        <v>0</v>
      </c>
      <c r="AC37" s="5">
        <f>MROUND(P37,Input!$D$7)</f>
        <v>0</v>
      </c>
      <c r="AD37" s="5">
        <f>MROUND(Q37,Input!$D$7)</f>
        <v>0</v>
      </c>
    </row>
    <row r="38" spans="2:30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v>649.70000000000005</v>
      </c>
      <c r="G38" s="5">
        <v>754.57894736842104</v>
      </c>
      <c r="H38" s="5">
        <v>884.21739130434787</v>
      </c>
      <c r="I38" s="5">
        <v>827.38095238095241</v>
      </c>
      <c r="J38" s="5">
        <v>844.61904761904759</v>
      </c>
      <c r="K38" s="5">
        <v>455.68181818181819</v>
      </c>
      <c r="L38" s="5">
        <v>562.54999999999995</v>
      </c>
      <c r="M38" s="5">
        <v>509.78260869565219</v>
      </c>
      <c r="N38" s="5">
        <v>545.38095238095241</v>
      </c>
      <c r="O38" s="5">
        <v>538.47619047619048</v>
      </c>
      <c r="P38" s="5">
        <v>567.75</v>
      </c>
      <c r="Q38" s="5">
        <v>533.90476190476193</v>
      </c>
      <c r="S38" s="5">
        <f>MROUND(F38,Input!$D$7)</f>
        <v>650</v>
      </c>
      <c r="T38" s="5">
        <f>MROUND(G38,Input!$D$7)</f>
        <v>755</v>
      </c>
      <c r="U38" s="5">
        <f>MROUND(H38,Input!$D$7)</f>
        <v>884</v>
      </c>
      <c r="V38" s="5">
        <f>MROUND(I38,Input!$D$7)</f>
        <v>827</v>
      </c>
      <c r="W38" s="5">
        <f>MROUND(J38,Input!$D$7)</f>
        <v>845</v>
      </c>
      <c r="X38" s="5">
        <f>MROUND(K38,Input!$D$7)</f>
        <v>456</v>
      </c>
      <c r="Y38" s="5">
        <f>MROUND(L38,Input!$D$7)</f>
        <v>563</v>
      </c>
      <c r="Z38" s="5">
        <f>MROUND(M38,Input!$D$7)</f>
        <v>510</v>
      </c>
      <c r="AA38" s="5">
        <f>MROUND(N38,Input!$D$7)</f>
        <v>545</v>
      </c>
      <c r="AB38" s="5">
        <f>MROUND(O38,Input!$D$7)</f>
        <v>538</v>
      </c>
      <c r="AC38" s="5">
        <f>MROUND(P38,Input!$D$7)</f>
        <v>568</v>
      </c>
      <c r="AD38" s="5">
        <f>MROUND(Q38,Input!$D$7)</f>
        <v>534</v>
      </c>
    </row>
    <row r="39" spans="2:30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v>414.57894736842104</v>
      </c>
      <c r="G39" s="5">
        <v>538.89473684210532</v>
      </c>
      <c r="H39" s="5">
        <v>514.3478260869565</v>
      </c>
      <c r="I39" s="5">
        <v>377</v>
      </c>
      <c r="J39" s="5">
        <v>450.75</v>
      </c>
      <c r="K39" s="5">
        <v>480.13636363636363</v>
      </c>
      <c r="L39" s="5">
        <v>525.95238095238096</v>
      </c>
      <c r="M39" s="5">
        <v>499.77272727272725</v>
      </c>
      <c r="N39" s="5">
        <v>411.33333333333331</v>
      </c>
      <c r="O39" s="5">
        <v>423.42857142857144</v>
      </c>
      <c r="P39" s="5">
        <v>502.85</v>
      </c>
      <c r="Q39" s="5">
        <v>633.09523809523807</v>
      </c>
      <c r="S39" s="5">
        <f>MROUND(F39,Input!$D$7)</f>
        <v>415</v>
      </c>
      <c r="T39" s="5">
        <f>MROUND(G39,Input!$D$7)</f>
        <v>539</v>
      </c>
      <c r="U39" s="5">
        <f>MROUND(H39,Input!$D$7)</f>
        <v>514</v>
      </c>
      <c r="V39" s="5">
        <f>MROUND(I39,Input!$D$7)</f>
        <v>377</v>
      </c>
      <c r="W39" s="5">
        <f>MROUND(J39,Input!$D$7)</f>
        <v>451</v>
      </c>
      <c r="X39" s="5">
        <f>MROUND(K39,Input!$D$7)</f>
        <v>480</v>
      </c>
      <c r="Y39" s="5">
        <f>MROUND(L39,Input!$D$7)</f>
        <v>526</v>
      </c>
      <c r="Z39" s="5">
        <f>MROUND(M39,Input!$D$7)</f>
        <v>500</v>
      </c>
      <c r="AA39" s="5">
        <f>MROUND(N39,Input!$D$7)</f>
        <v>411</v>
      </c>
      <c r="AB39" s="5">
        <f>MROUND(O39,Input!$D$7)</f>
        <v>423</v>
      </c>
      <c r="AC39" s="5">
        <f>MROUND(P39,Input!$D$7)</f>
        <v>503</v>
      </c>
      <c r="AD39" s="5">
        <f>MROUND(Q39,Input!$D$7)</f>
        <v>633</v>
      </c>
    </row>
    <row r="40" spans="2:30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v>399.47619047619048</v>
      </c>
      <c r="G40" s="5">
        <v>362.4736842105263</v>
      </c>
      <c r="H40" s="5">
        <v>277.45454545454544</v>
      </c>
      <c r="I40" s="5">
        <v>286.22727272727275</v>
      </c>
      <c r="J40" s="5">
        <v>348.1</v>
      </c>
      <c r="K40" s="5">
        <v>299.18181818181819</v>
      </c>
      <c r="L40" s="5">
        <v>521</v>
      </c>
      <c r="M40" s="5">
        <v>344.95238095238096</v>
      </c>
      <c r="N40" s="5">
        <v>235.95238095238096</v>
      </c>
      <c r="O40" s="5">
        <v>188.40909090909091</v>
      </c>
      <c r="P40" s="5">
        <v>279.26315789473682</v>
      </c>
      <c r="Q40" s="5">
        <v>350.81818181818181</v>
      </c>
      <c r="S40" s="5">
        <f>MROUND(F40,Input!$D$7)</f>
        <v>399</v>
      </c>
      <c r="T40" s="5">
        <f>MROUND(G40,Input!$D$7)</f>
        <v>362</v>
      </c>
      <c r="U40" s="5">
        <f>MROUND(H40,Input!$D$7)</f>
        <v>277</v>
      </c>
      <c r="V40" s="5">
        <f>MROUND(I40,Input!$D$7)</f>
        <v>286</v>
      </c>
      <c r="W40" s="5">
        <f>MROUND(J40,Input!$D$7)</f>
        <v>348</v>
      </c>
      <c r="X40" s="5">
        <f>MROUND(K40,Input!$D$7)</f>
        <v>299</v>
      </c>
      <c r="Y40" s="5">
        <f>MROUND(L40,Input!$D$7)</f>
        <v>521</v>
      </c>
      <c r="Z40" s="5">
        <f>MROUND(M40,Input!$D$7)</f>
        <v>345</v>
      </c>
      <c r="AA40" s="5">
        <f>MROUND(N40,Input!$D$7)</f>
        <v>236</v>
      </c>
      <c r="AB40" s="5">
        <f>MROUND(O40,Input!$D$7)</f>
        <v>188</v>
      </c>
      <c r="AC40" s="5">
        <f>MROUND(P40,Input!$D$7)</f>
        <v>279</v>
      </c>
      <c r="AD40" s="5">
        <f>MROUND(Q40,Input!$D$7)</f>
        <v>351</v>
      </c>
    </row>
    <row r="41" spans="2:30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v>283.04761904761904</v>
      </c>
      <c r="G41" s="5">
        <v>360.05263157894734</v>
      </c>
      <c r="H41" s="5">
        <v>363.38095238095241</v>
      </c>
      <c r="I41" s="5">
        <v>372.63636363636363</v>
      </c>
      <c r="J41" s="5">
        <v>379.45454545454544</v>
      </c>
      <c r="K41" s="5">
        <v>624.65</v>
      </c>
      <c r="L41" s="5">
        <v>421.13636363636363</v>
      </c>
      <c r="M41" s="5">
        <v>403.95454545454544</v>
      </c>
      <c r="N41" s="5">
        <v>388.65</v>
      </c>
      <c r="O41" s="5">
        <v>480.91304347826087</v>
      </c>
      <c r="P41" s="5">
        <v>302.05263157894734</v>
      </c>
      <c r="Q41" s="5">
        <v>292.04761904761904</v>
      </c>
      <c r="S41" s="5">
        <f>MROUND(F41,Input!$D$7)</f>
        <v>283</v>
      </c>
      <c r="T41" s="5">
        <f>MROUND(G41,Input!$D$7)</f>
        <v>360</v>
      </c>
      <c r="U41" s="5">
        <f>MROUND(H41,Input!$D$7)</f>
        <v>363</v>
      </c>
      <c r="V41" s="5">
        <f>MROUND(I41,Input!$D$7)</f>
        <v>373</v>
      </c>
      <c r="W41" s="5">
        <f>MROUND(J41,Input!$D$7)</f>
        <v>379</v>
      </c>
      <c r="X41" s="5">
        <f>MROUND(K41,Input!$D$7)</f>
        <v>625</v>
      </c>
      <c r="Y41" s="5">
        <f>MROUND(L41,Input!$D$7)</f>
        <v>421</v>
      </c>
      <c r="Z41" s="5">
        <f>MROUND(M41,Input!$D$7)</f>
        <v>404</v>
      </c>
      <c r="AA41" s="5">
        <f>MROUND(N41,Input!$D$7)</f>
        <v>389</v>
      </c>
      <c r="AB41" s="5">
        <f>MROUND(O41,Input!$D$7)</f>
        <v>481</v>
      </c>
      <c r="AC41" s="5">
        <f>MROUND(P41,Input!$D$7)</f>
        <v>302</v>
      </c>
      <c r="AD41" s="5">
        <f>MROUND(Q41,Input!$D$7)</f>
        <v>292</v>
      </c>
    </row>
    <row r="42" spans="2:30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v>306.95238095238096</v>
      </c>
      <c r="G42" s="5">
        <v>388.42105263157896</v>
      </c>
      <c r="H42" s="5">
        <v>442.27272727272725</v>
      </c>
      <c r="I42" s="5">
        <v>497.52380952380952</v>
      </c>
      <c r="J42" s="5">
        <v>348.18181818181819</v>
      </c>
      <c r="K42" s="5">
        <v>509.38095238095241</v>
      </c>
      <c r="L42" s="5">
        <v>599</v>
      </c>
      <c r="M42" s="5">
        <v>377.21739130434781</v>
      </c>
      <c r="N42" s="5">
        <v>344.5263157894737</v>
      </c>
      <c r="O42" s="5">
        <v>409</v>
      </c>
      <c r="P42" s="5">
        <v>402</v>
      </c>
      <c r="Q42" s="5">
        <v>286.2</v>
      </c>
      <c r="S42" s="5">
        <f>MROUND(F42,Input!$D$7)</f>
        <v>307</v>
      </c>
      <c r="T42" s="5">
        <f>MROUND(G42,Input!$D$7)</f>
        <v>388</v>
      </c>
      <c r="U42" s="5">
        <f>MROUND(H42,Input!$D$7)</f>
        <v>442</v>
      </c>
      <c r="V42" s="5">
        <f>MROUND(I42,Input!$D$7)</f>
        <v>498</v>
      </c>
      <c r="W42" s="5">
        <f>MROUND(J42,Input!$D$7)</f>
        <v>348</v>
      </c>
      <c r="X42" s="5">
        <f>MROUND(K42,Input!$D$7)</f>
        <v>509</v>
      </c>
      <c r="Y42" s="5">
        <f>MROUND(L42,Input!$D$7)</f>
        <v>599</v>
      </c>
      <c r="Z42" s="5">
        <f>MROUND(M42,Input!$D$7)</f>
        <v>377</v>
      </c>
      <c r="AA42" s="5">
        <f>MROUND(N42,Input!$D$7)</f>
        <v>345</v>
      </c>
      <c r="AB42" s="5">
        <f>MROUND(O42,Input!$D$7)</f>
        <v>409</v>
      </c>
      <c r="AC42" s="5">
        <f>MROUND(P42,Input!$D$7)</f>
        <v>402</v>
      </c>
      <c r="AD42" s="5">
        <f>MROUND(Q42,Input!$D$7)</f>
        <v>286</v>
      </c>
    </row>
    <row r="43" spans="2:30" ht="6" customHeight="1" x14ac:dyDescent="0.25">
      <c r="E43" s="10"/>
    </row>
    <row r="44" spans="2:30" x14ac:dyDescent="0.25">
      <c r="E44" s="25" t="s">
        <v>29</v>
      </c>
    </row>
    <row r="45" spans="2:30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v>2670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MROUND(F45,Input!$D$7)</f>
        <v>2670</v>
      </c>
      <c r="T45" s="5">
        <f>MROUND(G45,Input!$D$7)</f>
        <v>0</v>
      </c>
      <c r="U45" s="5">
        <f>MROUND(H45,Input!$D$7)</f>
        <v>0</v>
      </c>
      <c r="V45" s="5">
        <f>MROUND(I45,Input!$D$7)</f>
        <v>0</v>
      </c>
      <c r="W45" s="5">
        <f>MROUND(J45,Input!$D$7)</f>
        <v>0</v>
      </c>
      <c r="X45" s="5">
        <f>MROUND(K45,Input!$D$7)</f>
        <v>0</v>
      </c>
      <c r="Y45" s="5">
        <f>MROUND(L45,Input!$D$7)</f>
        <v>0</v>
      </c>
      <c r="Z45" s="5">
        <f>MROUND(M45,Input!$D$7)</f>
        <v>0</v>
      </c>
      <c r="AA45" s="5">
        <f>MROUND(N45,Input!$D$7)</f>
        <v>0</v>
      </c>
      <c r="AB45" s="5">
        <f>MROUND(O45,Input!$D$7)</f>
        <v>0</v>
      </c>
      <c r="AC45" s="5">
        <f>MROUND(P45,Input!$D$7)</f>
        <v>0</v>
      </c>
      <c r="AD45" s="5">
        <f>MROUND(Q45,Input!$D$7)</f>
        <v>0</v>
      </c>
    </row>
    <row r="46" spans="2:30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v>4295</v>
      </c>
      <c r="G46" s="5">
        <v>4589.4736842105267</v>
      </c>
      <c r="H46" s="5">
        <v>4604.347826086957</v>
      </c>
      <c r="I46" s="5">
        <v>4261.9047619047615</v>
      </c>
      <c r="J46" s="5">
        <v>4261.9047619047615</v>
      </c>
      <c r="K46" s="5">
        <v>3554.5454545454545</v>
      </c>
      <c r="L46" s="5">
        <v>3410</v>
      </c>
      <c r="M46" s="5">
        <v>3230.4347826086955</v>
      </c>
      <c r="N46" s="5">
        <v>3033.3333333333335</v>
      </c>
      <c r="O46" s="5">
        <v>2680.9523809523807</v>
      </c>
      <c r="P46" s="5">
        <v>2550</v>
      </c>
      <c r="Q46" s="5">
        <v>2180.9523809523807</v>
      </c>
      <c r="S46" s="5">
        <f>MROUND(F46,Input!$D$7)</f>
        <v>4295</v>
      </c>
      <c r="T46" s="5">
        <f>MROUND(G46,Input!$D$7)</f>
        <v>4589</v>
      </c>
      <c r="U46" s="5">
        <f>MROUND(H46,Input!$D$7)</f>
        <v>4604</v>
      </c>
      <c r="V46" s="5">
        <f>MROUND(I46,Input!$D$7)</f>
        <v>4262</v>
      </c>
      <c r="W46" s="5">
        <f>MROUND(J46,Input!$D$7)</f>
        <v>4262</v>
      </c>
      <c r="X46" s="5">
        <f>MROUND(K46,Input!$D$7)</f>
        <v>3555</v>
      </c>
      <c r="Y46" s="5">
        <f>MROUND(L46,Input!$D$7)</f>
        <v>3410</v>
      </c>
      <c r="Z46" s="5">
        <f>MROUND(M46,Input!$D$7)</f>
        <v>3230</v>
      </c>
      <c r="AA46" s="5">
        <f>MROUND(N46,Input!$D$7)</f>
        <v>3033</v>
      </c>
      <c r="AB46" s="5">
        <f>MROUND(O46,Input!$D$7)</f>
        <v>2681</v>
      </c>
      <c r="AC46" s="5">
        <f>MROUND(P46,Input!$D$7)</f>
        <v>2550</v>
      </c>
      <c r="AD46" s="5">
        <f>MROUND(Q46,Input!$D$7)</f>
        <v>2181</v>
      </c>
    </row>
    <row r="47" spans="2:30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v>6221.0526315789475</v>
      </c>
      <c r="G47" s="5">
        <v>6163.1578947368425</v>
      </c>
      <c r="H47" s="5">
        <v>5560.869565217391</v>
      </c>
      <c r="I47" s="5">
        <v>5122.727272727273</v>
      </c>
      <c r="J47" s="5">
        <v>5250</v>
      </c>
      <c r="K47" s="5">
        <v>5081.818181818182</v>
      </c>
      <c r="L47" s="5">
        <v>5071.4285714285716</v>
      </c>
      <c r="M47" s="5">
        <v>5059.090909090909</v>
      </c>
      <c r="N47" s="5">
        <v>4809.5238095238092</v>
      </c>
      <c r="O47" s="5">
        <v>4471.4285714285716</v>
      </c>
      <c r="P47" s="5">
        <v>4445</v>
      </c>
      <c r="Q47" s="5">
        <v>3842.8571428571427</v>
      </c>
      <c r="S47" s="5">
        <f>MROUND(F47,Input!$D$7)</f>
        <v>6221</v>
      </c>
      <c r="T47" s="5">
        <f>MROUND(G47,Input!$D$7)</f>
        <v>6163</v>
      </c>
      <c r="U47" s="5">
        <f>MROUND(H47,Input!$D$7)</f>
        <v>5561</v>
      </c>
      <c r="V47" s="5">
        <f>MROUND(I47,Input!$D$7)</f>
        <v>5123</v>
      </c>
      <c r="W47" s="5">
        <f>MROUND(J47,Input!$D$7)</f>
        <v>5250</v>
      </c>
      <c r="X47" s="5">
        <f>MROUND(K47,Input!$D$7)</f>
        <v>5082</v>
      </c>
      <c r="Y47" s="5">
        <f>MROUND(L47,Input!$D$7)</f>
        <v>5071</v>
      </c>
      <c r="Z47" s="5">
        <f>MROUND(M47,Input!$D$7)</f>
        <v>5059</v>
      </c>
      <c r="AA47" s="5">
        <f>MROUND(N47,Input!$D$7)</f>
        <v>4810</v>
      </c>
      <c r="AB47" s="5">
        <f>MROUND(O47,Input!$D$7)</f>
        <v>4471</v>
      </c>
      <c r="AC47" s="5">
        <f>MROUND(P47,Input!$D$7)</f>
        <v>4445</v>
      </c>
      <c r="AD47" s="5">
        <f>MROUND(Q47,Input!$D$7)</f>
        <v>3843</v>
      </c>
    </row>
    <row r="48" spans="2:30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v>4538.0952380952385</v>
      </c>
      <c r="G48" s="5">
        <v>5868.4210526315792</v>
      </c>
      <c r="H48" s="5">
        <v>6709.090909090909</v>
      </c>
      <c r="I48" s="5">
        <v>4968.181818181818</v>
      </c>
      <c r="J48" s="5">
        <v>5530</v>
      </c>
      <c r="K48" s="5">
        <v>5972.727272727273</v>
      </c>
      <c r="L48" s="5">
        <v>6586.363636363636</v>
      </c>
      <c r="M48" s="5">
        <v>6528.5714285714284</v>
      </c>
      <c r="N48" s="5">
        <v>6123.8095238095239</v>
      </c>
      <c r="O48" s="5">
        <v>5759.090909090909</v>
      </c>
      <c r="P48" s="5">
        <v>5873.6842105263158</v>
      </c>
      <c r="Q48" s="5">
        <v>5286.363636363636</v>
      </c>
      <c r="S48" s="5">
        <f>MROUND(F48,Input!$D$7)</f>
        <v>4538</v>
      </c>
      <c r="T48" s="5">
        <f>MROUND(G48,Input!$D$7)</f>
        <v>5868</v>
      </c>
      <c r="U48" s="5">
        <f>MROUND(H48,Input!$D$7)</f>
        <v>6709</v>
      </c>
      <c r="V48" s="5">
        <f>MROUND(I48,Input!$D$7)</f>
        <v>4968</v>
      </c>
      <c r="W48" s="5">
        <f>MROUND(J48,Input!$D$7)</f>
        <v>5530</v>
      </c>
      <c r="X48" s="5">
        <f>MROUND(K48,Input!$D$7)</f>
        <v>5973</v>
      </c>
      <c r="Y48" s="5">
        <f>MROUND(L48,Input!$D$7)</f>
        <v>6586</v>
      </c>
      <c r="Z48" s="5">
        <f>MROUND(M48,Input!$D$7)</f>
        <v>6529</v>
      </c>
      <c r="AA48" s="5">
        <f>MROUND(N48,Input!$D$7)</f>
        <v>6124</v>
      </c>
      <c r="AB48" s="5">
        <f>MROUND(O48,Input!$D$7)</f>
        <v>5759</v>
      </c>
      <c r="AC48" s="5">
        <f>MROUND(P48,Input!$D$7)</f>
        <v>5874</v>
      </c>
      <c r="AD48" s="5">
        <f>MROUND(Q48,Input!$D$7)</f>
        <v>5286</v>
      </c>
    </row>
    <row r="49" spans="2:30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v>3371.4285714285716</v>
      </c>
      <c r="G49" s="5">
        <v>3789.4736842105262</v>
      </c>
      <c r="H49" s="5">
        <v>4047.6190476190477</v>
      </c>
      <c r="I49" s="5">
        <v>4427.272727272727</v>
      </c>
      <c r="J49" s="5">
        <v>4431.818181818182</v>
      </c>
      <c r="K49" s="5">
        <v>5065</v>
      </c>
      <c r="L49" s="5">
        <v>4795.454545454545</v>
      </c>
      <c r="M49" s="5">
        <v>5204.545454545455</v>
      </c>
      <c r="N49" s="5">
        <v>4865</v>
      </c>
      <c r="O49" s="5">
        <v>4469.565217391304</v>
      </c>
      <c r="P49" s="5">
        <v>4110.5263157894733</v>
      </c>
      <c r="Q49" s="5">
        <v>3371.4285714285716</v>
      </c>
      <c r="S49" s="5">
        <f>MROUND(F49,Input!$D$7)</f>
        <v>3371</v>
      </c>
      <c r="T49" s="5">
        <f>MROUND(G49,Input!$D$7)</f>
        <v>3789</v>
      </c>
      <c r="U49" s="5">
        <f>MROUND(H49,Input!$D$7)</f>
        <v>4048</v>
      </c>
      <c r="V49" s="5">
        <f>MROUND(I49,Input!$D$7)</f>
        <v>4427</v>
      </c>
      <c r="W49" s="5">
        <f>MROUND(J49,Input!$D$7)</f>
        <v>4432</v>
      </c>
      <c r="X49" s="5">
        <f>MROUND(K49,Input!$D$7)</f>
        <v>5065</v>
      </c>
      <c r="Y49" s="5">
        <f>MROUND(L49,Input!$D$7)</f>
        <v>4795</v>
      </c>
      <c r="Z49" s="5">
        <f>MROUND(M49,Input!$D$7)</f>
        <v>5205</v>
      </c>
      <c r="AA49" s="5">
        <f>MROUND(N49,Input!$D$7)</f>
        <v>4865</v>
      </c>
      <c r="AB49" s="5">
        <f>MROUND(O49,Input!$D$7)</f>
        <v>4470</v>
      </c>
      <c r="AC49" s="5">
        <f>MROUND(P49,Input!$D$7)</f>
        <v>4111</v>
      </c>
      <c r="AD49" s="5">
        <f>MROUND(Q49,Input!$D$7)</f>
        <v>3371</v>
      </c>
    </row>
    <row r="50" spans="2:30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v>3780.9523809523807</v>
      </c>
      <c r="G50" s="5">
        <v>4205.2631578947367</v>
      </c>
      <c r="H50" s="5">
        <v>4281.818181818182</v>
      </c>
      <c r="I50" s="5">
        <v>4438.0952380952385</v>
      </c>
      <c r="J50" s="5">
        <v>4245.454545454545</v>
      </c>
      <c r="K50" s="5">
        <v>4295.2380952380954</v>
      </c>
      <c r="L50" s="5">
        <v>4276.1904761904761</v>
      </c>
      <c r="M50" s="5">
        <v>3839.1304347826085</v>
      </c>
      <c r="N50" s="5">
        <v>3736.8421052631579</v>
      </c>
      <c r="O50" s="5">
        <v>3469.5652173913045</v>
      </c>
      <c r="P50" s="5">
        <v>3365</v>
      </c>
      <c r="Q50" s="5">
        <v>2765</v>
      </c>
      <c r="S50" s="5">
        <f>MROUND(F50,Input!$D$7)</f>
        <v>3781</v>
      </c>
      <c r="T50" s="5">
        <f>MROUND(G50,Input!$D$7)</f>
        <v>4205</v>
      </c>
      <c r="U50" s="5">
        <f>MROUND(H50,Input!$D$7)</f>
        <v>4282</v>
      </c>
      <c r="V50" s="5">
        <f>MROUND(I50,Input!$D$7)</f>
        <v>4438</v>
      </c>
      <c r="W50" s="5">
        <f>MROUND(J50,Input!$D$7)</f>
        <v>4245</v>
      </c>
      <c r="X50" s="5">
        <f>MROUND(K50,Input!$D$7)</f>
        <v>4295</v>
      </c>
      <c r="Y50" s="5">
        <f>MROUND(L50,Input!$D$7)</f>
        <v>4276</v>
      </c>
      <c r="Z50" s="5">
        <f>MROUND(M50,Input!$D$7)</f>
        <v>3839</v>
      </c>
      <c r="AA50" s="5">
        <f>MROUND(N50,Input!$D$7)</f>
        <v>3737</v>
      </c>
      <c r="AB50" s="5">
        <f>MROUND(O50,Input!$D$7)</f>
        <v>3470</v>
      </c>
      <c r="AC50" s="5">
        <f>MROUND(P50,Input!$D$7)</f>
        <v>3365</v>
      </c>
      <c r="AD50" s="5">
        <f>MROUND(Q50,Input!$D$7)</f>
        <v>2765</v>
      </c>
    </row>
    <row r="51" spans="2:30" ht="9" customHeight="1" x14ac:dyDescent="0.25"/>
    <row r="52" spans="2:30" x14ac:dyDescent="0.25">
      <c r="B52" s="4"/>
      <c r="C52" s="3"/>
      <c r="D52" s="3"/>
      <c r="E52" s="20" t="s">
        <v>34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0" ht="3.75" customHeight="1" x14ac:dyDescent="0.25">
      <c r="E53" s="9"/>
    </row>
    <row r="54" spans="2:30" x14ac:dyDescent="0.25">
      <c r="B54" s="4"/>
      <c r="E54" s="25" t="s">
        <v>5</v>
      </c>
    </row>
    <row r="55" spans="2:30" ht="15.75" customHeight="1" x14ac:dyDescent="0.25">
      <c r="B55" s="4"/>
      <c r="C55" s="4"/>
      <c r="D55" s="4"/>
      <c r="E55" s="12">
        <f>Input!$J$30</f>
        <v>2023</v>
      </c>
      <c r="F55" s="6">
        <f t="shared" ref="F55:Q55" si="0">F13/F14-1</f>
        <v>-0.3064941653982749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5" si="1">S13/S14-1</f>
        <v>-0.30644342973110095</v>
      </c>
      <c r="T55" s="6">
        <f t="shared" si="1"/>
        <v>-1</v>
      </c>
      <c r="U55" s="6">
        <f t="shared" si="1"/>
        <v>-1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0" ht="15" customHeight="1" x14ac:dyDescent="0.25">
      <c r="B56" s="4"/>
      <c r="C56" s="4"/>
      <c r="D56" s="4"/>
      <c r="E56" s="12">
        <f>Input!$J$31</f>
        <v>2022</v>
      </c>
      <c r="F56" s="6">
        <f t="shared" ref="F56:Q56" si="2">F14/F15-1</f>
        <v>-6.8293775190326866E-2</v>
      </c>
      <c r="G56" s="6">
        <f t="shared" si="2"/>
        <v>-5.0788377859916634E-2</v>
      </c>
      <c r="H56" s="6">
        <f t="shared" si="2"/>
        <v>-0.10226132454128434</v>
      </c>
      <c r="I56" s="6">
        <f t="shared" si="2"/>
        <v>-9.9486854689514792E-2</v>
      </c>
      <c r="J56" s="6">
        <f t="shared" si="2"/>
        <v>-8.3985768676117623E-2</v>
      </c>
      <c r="K56" s="6">
        <f t="shared" si="2"/>
        <v>-0.17676487998625134</v>
      </c>
      <c r="L56" s="6">
        <f t="shared" si="2"/>
        <v>-0.19762725849447793</v>
      </c>
      <c r="M56" s="6">
        <f t="shared" si="2"/>
        <v>-0.23267949753043771</v>
      </c>
      <c r="N56" s="6">
        <f t="shared" si="2"/>
        <v>-0.26200351652315046</v>
      </c>
      <c r="O56" s="6">
        <f t="shared" si="2"/>
        <v>-0.34050899349406816</v>
      </c>
      <c r="P56" s="6">
        <f t="shared" si="2"/>
        <v>-0.39495777259855147</v>
      </c>
      <c r="Q56" s="6">
        <f t="shared" si="2"/>
        <v>-0.37142250144162192</v>
      </c>
      <c r="S56" s="6">
        <f t="shared" ref="S56:AD56" si="3">S14/S15-1</f>
        <v>-6.8085106382978711E-2</v>
      </c>
      <c r="T56" s="6">
        <f t="shared" si="3"/>
        <v>-5.0666666666666638E-2</v>
      </c>
      <c r="U56" s="6">
        <f t="shared" si="3"/>
        <v>-0.10222588623248141</v>
      </c>
      <c r="V56" s="6">
        <f t="shared" si="3"/>
        <v>-9.9621689785624246E-2</v>
      </c>
      <c r="W56" s="6">
        <f t="shared" si="3"/>
        <v>-8.4241408214585034E-2</v>
      </c>
      <c r="X56" s="6">
        <f t="shared" si="3"/>
        <v>-0.17647058823529416</v>
      </c>
      <c r="Y56" s="6">
        <f t="shared" si="3"/>
        <v>-0.1976899155930697</v>
      </c>
      <c r="Z56" s="6">
        <f t="shared" si="3"/>
        <v>-0.23278985507246375</v>
      </c>
      <c r="AA56" s="6">
        <f t="shared" si="3"/>
        <v>-0.26183712121212122</v>
      </c>
      <c r="AB56" s="6">
        <f t="shared" si="3"/>
        <v>-0.34053239578101457</v>
      </c>
      <c r="AC56" s="6">
        <f t="shared" si="3"/>
        <v>-0.39498746867167922</v>
      </c>
      <c r="AD56" s="6">
        <f t="shared" si="3"/>
        <v>-0.37157425111536013</v>
      </c>
    </row>
    <row r="57" spans="2:30" ht="15" customHeight="1" x14ac:dyDescent="0.25">
      <c r="B57" s="4"/>
      <c r="C57" s="4"/>
      <c r="D57" s="4"/>
      <c r="E57" s="12">
        <f>Input!$J$32</f>
        <v>2021</v>
      </c>
      <c r="F57" s="6">
        <f t="shared" ref="F57:Q57" si="4">F15/F16-1</f>
        <v>0.16585611779086862</v>
      </c>
      <c r="G57" s="6">
        <f t="shared" si="4"/>
        <v>-8.4895156800891547E-3</v>
      </c>
      <c r="H57" s="6">
        <f t="shared" si="4"/>
        <v>0.28950323012274559</v>
      </c>
      <c r="I57" s="6">
        <f t="shared" si="4"/>
        <v>0.69998700539276193</v>
      </c>
      <c r="J57" s="6">
        <f t="shared" si="4"/>
        <v>0.18056758294776953</v>
      </c>
      <c r="K57" s="6">
        <f t="shared" si="4"/>
        <v>1.5099825547586709E-2</v>
      </c>
      <c r="L57" s="6">
        <f t="shared" si="4"/>
        <v>-6.2786048666353067E-2</v>
      </c>
      <c r="M57" s="6">
        <f t="shared" si="4"/>
        <v>-0.10609244617997426</v>
      </c>
      <c r="N57" s="6">
        <f t="shared" si="4"/>
        <v>-9.9175567558786648E-2</v>
      </c>
      <c r="O57" s="6">
        <f t="shared" si="4"/>
        <v>-5.3979499268712594E-2</v>
      </c>
      <c r="P57" s="6">
        <f t="shared" si="4"/>
        <v>-2.5299968424374875E-3</v>
      </c>
      <c r="Q57" s="6">
        <f t="shared" si="4"/>
        <v>-6.5616371609550139E-2</v>
      </c>
      <c r="S57" s="6">
        <f t="shared" ref="S57:AD57" si="5">S15/S16-1</f>
        <v>0.165289256198347</v>
      </c>
      <c r="T57" s="6">
        <f t="shared" si="5"/>
        <v>-8.3737329219920609E-3</v>
      </c>
      <c r="U57" s="6">
        <f t="shared" si="5"/>
        <v>0.28905419766206153</v>
      </c>
      <c r="V57" s="6">
        <f t="shared" si="5"/>
        <v>0.70050035739814143</v>
      </c>
      <c r="W57" s="6">
        <f t="shared" si="5"/>
        <v>0.18060366155368635</v>
      </c>
      <c r="X57" s="6">
        <f t="shared" si="5"/>
        <v>1.4925373134328401E-2</v>
      </c>
      <c r="Y57" s="6">
        <f t="shared" si="5"/>
        <v>-6.2864279766860931E-2</v>
      </c>
      <c r="Z57" s="6">
        <f t="shared" si="5"/>
        <v>-0.10607287449392711</v>
      </c>
      <c r="AA57" s="6">
        <f t="shared" si="5"/>
        <v>-9.9360341151385922E-2</v>
      </c>
      <c r="AB57" s="6">
        <f t="shared" si="5"/>
        <v>-5.3707224334600734E-2</v>
      </c>
      <c r="AC57" s="6">
        <f t="shared" si="5"/>
        <v>-2.4999999999999467E-3</v>
      </c>
      <c r="AD57" s="6">
        <f t="shared" si="5"/>
        <v>-6.5515187611673631E-2</v>
      </c>
    </row>
    <row r="58" spans="2:30" ht="15" customHeight="1" x14ac:dyDescent="0.25">
      <c r="B58" s="4"/>
      <c r="C58" s="4"/>
      <c r="D58" s="4"/>
      <c r="E58" s="12">
        <f>Input!$J$33</f>
        <v>2020</v>
      </c>
      <c r="F58" s="6">
        <f t="shared" ref="F58:Q58" si="6">F16/F17-1</f>
        <v>6.0121299799688499E-2</v>
      </c>
      <c r="G58" s="6">
        <f t="shared" si="6"/>
        <v>0.17187202696458193</v>
      </c>
      <c r="H58" s="6">
        <f t="shared" si="6"/>
        <v>-9.3893185466219053E-2</v>
      </c>
      <c r="I58" s="6">
        <f t="shared" si="6"/>
        <v>-0.38166405528102532</v>
      </c>
      <c r="J58" s="6">
        <f t="shared" si="6"/>
        <v>-0.10307658166559075</v>
      </c>
      <c r="K58" s="6">
        <f t="shared" si="6"/>
        <v>4.8630519843487985E-2</v>
      </c>
      <c r="L58" s="6">
        <f t="shared" si="6"/>
        <v>5.814023352226072E-2</v>
      </c>
      <c r="M58" s="6">
        <f t="shared" si="6"/>
        <v>0.21454967324435348</v>
      </c>
      <c r="N58" s="6">
        <f t="shared" si="6"/>
        <v>0.16576238767529294</v>
      </c>
      <c r="O58" s="6">
        <f t="shared" si="6"/>
        <v>0.17939704058125105</v>
      </c>
      <c r="P58" s="6">
        <f t="shared" si="6"/>
        <v>0.18252535938764081</v>
      </c>
      <c r="Q58" s="6">
        <f t="shared" si="6"/>
        <v>0.21558199806329714</v>
      </c>
      <c r="S58" s="6">
        <f t="shared" ref="S58:AD58" si="7">S16/S17-1</f>
        <v>6.0163551401869242E-2</v>
      </c>
      <c r="T58" s="6">
        <f t="shared" si="7"/>
        <v>0.17200413223140498</v>
      </c>
      <c r="U58" s="6">
        <f t="shared" si="7"/>
        <v>-9.3885411651420281E-2</v>
      </c>
      <c r="V58" s="6">
        <f t="shared" si="7"/>
        <v>-0.38179407865665049</v>
      </c>
      <c r="W58" s="6">
        <f t="shared" si="7"/>
        <v>-0.10297381269418548</v>
      </c>
      <c r="X58" s="6">
        <f t="shared" si="7"/>
        <v>4.8747763864043003E-2</v>
      </c>
      <c r="Y58" s="6">
        <f t="shared" si="7"/>
        <v>5.8149779735682916E-2</v>
      </c>
      <c r="Z58" s="6">
        <f t="shared" si="7"/>
        <v>0.21435594886922327</v>
      </c>
      <c r="AA58" s="6">
        <f t="shared" si="7"/>
        <v>0.1655069582504971</v>
      </c>
      <c r="AB58" s="6">
        <f t="shared" si="7"/>
        <v>0.17937219730941711</v>
      </c>
      <c r="AC58" s="6">
        <f t="shared" si="7"/>
        <v>0.18273211117681853</v>
      </c>
      <c r="AD58" s="6">
        <f t="shared" si="7"/>
        <v>0.21578566256335985</v>
      </c>
    </row>
    <row r="59" spans="2:30" ht="15" customHeight="1" x14ac:dyDescent="0.25">
      <c r="B59" s="4"/>
      <c r="C59" s="4"/>
      <c r="D59" s="4"/>
      <c r="E59" s="12">
        <f>Input!$J$34</f>
        <v>2019</v>
      </c>
      <c r="F59" s="6">
        <f t="shared" ref="F59:Q59" si="8">F17/F18-1</f>
        <v>-3.9752083778585079E-2</v>
      </c>
      <c r="G59" s="6">
        <f t="shared" si="8"/>
        <v>-8.5055584570618459E-2</v>
      </c>
      <c r="H59" s="6">
        <f t="shared" si="8"/>
        <v>-4.9402495439823002E-2</v>
      </c>
      <c r="I59" s="6">
        <f t="shared" si="8"/>
        <v>-2.8098463620931047E-2</v>
      </c>
      <c r="J59" s="6">
        <f t="shared" si="8"/>
        <v>-4.4932562620423888E-2</v>
      </c>
      <c r="K59" s="6">
        <f t="shared" si="8"/>
        <v>-8.398614835617324E-3</v>
      </c>
      <c r="L59" s="6">
        <f t="shared" si="8"/>
        <v>2.8781926500368815E-2</v>
      </c>
      <c r="M59" s="6">
        <f t="shared" si="8"/>
        <v>1.0251546764214581E-2</v>
      </c>
      <c r="N59" s="6">
        <f t="shared" si="8"/>
        <v>1.7068043322068016E-2</v>
      </c>
      <c r="O59" s="6">
        <f t="shared" si="8"/>
        <v>8.0318325841868266E-3</v>
      </c>
      <c r="P59" s="6">
        <f t="shared" si="8"/>
        <v>4.0803064291383695E-3</v>
      </c>
      <c r="Q59" s="6">
        <f t="shared" si="8"/>
        <v>2.0787698046149883E-2</v>
      </c>
      <c r="S59" s="6">
        <f t="shared" ref="S59:AD59" si="9">S17/S18-1</f>
        <v>-3.9281705948372658E-2</v>
      </c>
      <c r="T59" s="6">
        <f t="shared" si="9"/>
        <v>-8.5066162570888504E-2</v>
      </c>
      <c r="U59" s="6">
        <f t="shared" si="9"/>
        <v>-4.9427917620137318E-2</v>
      </c>
      <c r="V59" s="6">
        <f t="shared" si="9"/>
        <v>-2.7920962199312727E-2</v>
      </c>
      <c r="W59" s="6">
        <f t="shared" si="9"/>
        <v>-4.4934294192454427E-2</v>
      </c>
      <c r="X59" s="6">
        <f t="shared" si="9"/>
        <v>-8.4257206208425695E-3</v>
      </c>
      <c r="Y59" s="6">
        <f t="shared" si="9"/>
        <v>2.901178603807808E-2</v>
      </c>
      <c r="Z59" s="6">
        <f t="shared" si="9"/>
        <v>1.0432190760059523E-2</v>
      </c>
      <c r="AA59" s="6">
        <f t="shared" si="9"/>
        <v>1.7189079878665359E-2</v>
      </c>
      <c r="AB59" s="6">
        <f t="shared" si="9"/>
        <v>7.9096045197739606E-3</v>
      </c>
      <c r="AC59" s="6">
        <f t="shared" si="9"/>
        <v>3.5608308605341588E-3</v>
      </c>
      <c r="AD59" s="6">
        <f t="shared" si="9"/>
        <v>2.0694752402069527E-2</v>
      </c>
    </row>
    <row r="60" spans="2:30" ht="6" customHeight="1" x14ac:dyDescent="0.25">
      <c r="E60" s="12"/>
    </row>
    <row r="61" spans="2:30" x14ac:dyDescent="0.25">
      <c r="B61" s="4"/>
      <c r="E61" s="25" t="s">
        <v>6</v>
      </c>
    </row>
    <row r="62" spans="2:30" ht="15.75" customHeight="1" x14ac:dyDescent="0.25">
      <c r="B62" s="4"/>
      <c r="C62" s="4"/>
      <c r="D62" s="4"/>
      <c r="E62" s="12">
        <f>Input!$J$30</f>
        <v>2023</v>
      </c>
      <c r="F62" s="6">
        <f t="shared" ref="F62:Q62" si="10">F21/F22-1</f>
        <v>-0.72177350060147782</v>
      </c>
      <c r="G62" s="6">
        <f t="shared" si="10"/>
        <v>-1</v>
      </c>
      <c r="H62" s="6">
        <f t="shared" si="10"/>
        <v>-1</v>
      </c>
      <c r="I62" s="6">
        <f t="shared" si="10"/>
        <v>-1</v>
      </c>
      <c r="J62" s="6">
        <f t="shared" si="10"/>
        <v>-1</v>
      </c>
      <c r="K62" s="6">
        <f t="shared" si="10"/>
        <v>-1</v>
      </c>
      <c r="L62" s="6">
        <f t="shared" si="10"/>
        <v>-1</v>
      </c>
      <c r="M62" s="6">
        <f t="shared" si="10"/>
        <v>-1</v>
      </c>
      <c r="N62" s="6">
        <f t="shared" si="10"/>
        <v>-1</v>
      </c>
      <c r="O62" s="6">
        <f t="shared" si="10"/>
        <v>-1</v>
      </c>
      <c r="P62" s="6">
        <f t="shared" si="10"/>
        <v>-1</v>
      </c>
      <c r="Q62" s="6">
        <f t="shared" si="10"/>
        <v>-1</v>
      </c>
      <c r="S62" s="6">
        <f t="shared" ref="S62:AD62" si="11">S21/S22-1</f>
        <v>-0.72164948453608246</v>
      </c>
      <c r="T62" s="6">
        <f t="shared" si="11"/>
        <v>-1</v>
      </c>
      <c r="U62" s="6">
        <f t="shared" si="11"/>
        <v>-1</v>
      </c>
      <c r="V62" s="6">
        <f t="shared" si="11"/>
        <v>-1</v>
      </c>
      <c r="W62" s="6">
        <f t="shared" si="11"/>
        <v>-1</v>
      </c>
      <c r="X62" s="6">
        <f t="shared" si="11"/>
        <v>-1</v>
      </c>
      <c r="Y62" s="6">
        <f t="shared" si="11"/>
        <v>-1</v>
      </c>
      <c r="Z62" s="6">
        <f t="shared" si="11"/>
        <v>-1</v>
      </c>
      <c r="AA62" s="6">
        <f t="shared" si="11"/>
        <v>-1</v>
      </c>
      <c r="AB62" s="6">
        <f t="shared" si="11"/>
        <v>-1</v>
      </c>
      <c r="AC62" s="6">
        <f t="shared" si="11"/>
        <v>-1</v>
      </c>
      <c r="AD62" s="6">
        <f t="shared" si="11"/>
        <v>-1</v>
      </c>
    </row>
    <row r="63" spans="2:30" ht="15" customHeight="1" x14ac:dyDescent="0.25">
      <c r="B63" s="4"/>
      <c r="C63" s="4"/>
      <c r="D63" s="4"/>
      <c r="E63" s="12">
        <f>Input!$J$31</f>
        <v>2022</v>
      </c>
      <c r="F63" s="6">
        <f t="shared" ref="F63:Q63" si="12">F22/F23-1</f>
        <v>-0.63598920093504097</v>
      </c>
      <c r="G63" s="6">
        <f t="shared" si="12"/>
        <v>-0.61292710916965909</v>
      </c>
      <c r="H63" s="6">
        <f t="shared" si="12"/>
        <v>-0.5406797335546617</v>
      </c>
      <c r="I63" s="6">
        <f t="shared" si="12"/>
        <v>-0.59069088628359145</v>
      </c>
      <c r="J63" s="6">
        <f t="shared" si="12"/>
        <v>-0.62716399243245813</v>
      </c>
      <c r="K63" s="6">
        <f t="shared" si="12"/>
        <v>-0.64740801531938175</v>
      </c>
      <c r="L63" s="6">
        <f t="shared" si="12"/>
        <v>-0.68903465012808418</v>
      </c>
      <c r="M63" s="6">
        <f t="shared" si="12"/>
        <v>-0.70818383218606384</v>
      </c>
      <c r="N63" s="6">
        <f t="shared" si="12"/>
        <v>-0.72768204558087834</v>
      </c>
      <c r="O63" s="6">
        <f t="shared" si="12"/>
        <v>-0.71966840052015613</v>
      </c>
      <c r="P63" s="6">
        <f t="shared" si="12"/>
        <v>-0.72910850886415546</v>
      </c>
      <c r="Q63" s="6">
        <f t="shared" si="12"/>
        <v>-0.74103296968721066</v>
      </c>
      <c r="S63" s="6">
        <f t="shared" ref="S63:AD63" si="13">S22/S23-1</f>
        <v>-0.63590866437284954</v>
      </c>
      <c r="T63" s="6">
        <f t="shared" si="13"/>
        <v>-0.61273302849103062</v>
      </c>
      <c r="U63" s="6">
        <f t="shared" si="13"/>
        <v>-0.54087126774351446</v>
      </c>
      <c r="V63" s="6">
        <f t="shared" si="13"/>
        <v>-0.59052924791086348</v>
      </c>
      <c r="W63" s="6">
        <f t="shared" si="13"/>
        <v>-0.6271468144044321</v>
      </c>
      <c r="X63" s="6">
        <f t="shared" si="13"/>
        <v>-0.64741275571600476</v>
      </c>
      <c r="Y63" s="6">
        <f t="shared" si="13"/>
        <v>-0.68912797281993199</v>
      </c>
      <c r="Z63" s="6">
        <f t="shared" si="13"/>
        <v>-0.70835608956854179</v>
      </c>
      <c r="AA63" s="6">
        <f t="shared" si="13"/>
        <v>-0.72737886748394631</v>
      </c>
      <c r="AB63" s="6">
        <f t="shared" si="13"/>
        <v>-0.71945392491467575</v>
      </c>
      <c r="AC63" s="6">
        <f t="shared" si="13"/>
        <v>-0.72878897751994198</v>
      </c>
      <c r="AD63" s="6">
        <f t="shared" si="13"/>
        <v>-0.74133558748943362</v>
      </c>
    </row>
    <row r="64" spans="2:30" ht="15" customHeight="1" x14ac:dyDescent="0.25">
      <c r="B64" s="4"/>
      <c r="C64" s="4"/>
      <c r="D64" s="4"/>
      <c r="E64" s="12">
        <f>Input!$J$32</f>
        <v>2021</v>
      </c>
      <c r="F64" s="6">
        <f t="shared" ref="F64:Q64" si="14">F23/F24-1</f>
        <v>0.76138086440720087</v>
      </c>
      <c r="G64" s="6">
        <f t="shared" si="14"/>
        <v>5.569016726590581E-2</v>
      </c>
      <c r="H64" s="6">
        <f t="shared" si="14"/>
        <v>-0.4977932221191772</v>
      </c>
      <c r="I64" s="6">
        <f t="shared" si="14"/>
        <v>-0.39205420388050516</v>
      </c>
      <c r="J64" s="6">
        <f t="shared" si="14"/>
        <v>-0.35764370884499019</v>
      </c>
      <c r="K64" s="6">
        <f t="shared" si="14"/>
        <v>-0.43185527113349187</v>
      </c>
      <c r="L64" s="6">
        <f t="shared" si="14"/>
        <v>-0.44558041554117178</v>
      </c>
      <c r="M64" s="6">
        <f t="shared" si="14"/>
        <v>-0.43633259209023889</v>
      </c>
      <c r="N64" s="6">
        <f t="shared" si="14"/>
        <v>-0.43392961092493831</v>
      </c>
      <c r="O64" s="6">
        <f t="shared" si="14"/>
        <v>-0.49952224164810355</v>
      </c>
      <c r="P64" s="6">
        <f t="shared" si="14"/>
        <v>-0.54733537175234936</v>
      </c>
      <c r="Q64" s="6">
        <f t="shared" si="14"/>
        <v>-0.57927564850206514</v>
      </c>
      <c r="S64" s="6">
        <f t="shared" ref="S64:AD64" si="15">S23/S24-1</f>
        <v>0.76143250688705244</v>
      </c>
      <c r="T64" s="6">
        <f t="shared" si="15"/>
        <v>5.5699962866691433E-2</v>
      </c>
      <c r="U64" s="6">
        <f t="shared" si="15"/>
        <v>-0.49778761061946908</v>
      </c>
      <c r="V64" s="6">
        <f t="shared" si="15"/>
        <v>-0.39193766937669372</v>
      </c>
      <c r="W64" s="6">
        <f t="shared" si="15"/>
        <v>-0.35765124555160144</v>
      </c>
      <c r="X64" s="6">
        <f t="shared" si="15"/>
        <v>-0.43179487179487175</v>
      </c>
      <c r="Y64" s="6">
        <f t="shared" si="15"/>
        <v>-0.4455259026687598</v>
      </c>
      <c r="Z64" s="6">
        <f t="shared" si="15"/>
        <v>-0.43644198214835339</v>
      </c>
      <c r="AA64" s="6">
        <f t="shared" si="15"/>
        <v>-0.43409316154608524</v>
      </c>
      <c r="AB64" s="6">
        <f t="shared" si="15"/>
        <v>-0.49948752989408951</v>
      </c>
      <c r="AC64" s="6">
        <f t="shared" si="15"/>
        <v>-0.54742369543813585</v>
      </c>
      <c r="AD64" s="6">
        <f t="shared" si="15"/>
        <v>-0.579302987197724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ref="F65:Q65" si="16">F24/F25-1</f>
        <v>0.96413665172360496</v>
      </c>
      <c r="G65" s="6">
        <f t="shared" si="16"/>
        <v>1.7664198064760255</v>
      </c>
      <c r="H65" s="6">
        <f t="shared" si="16"/>
        <v>2.6853006576702705</v>
      </c>
      <c r="I65" s="6">
        <f t="shared" si="16"/>
        <v>1.2802766951086766</v>
      </c>
      <c r="J65" s="6">
        <f t="shared" si="16"/>
        <v>1.2168065418549605</v>
      </c>
      <c r="K65" s="6">
        <f t="shared" si="16"/>
        <v>0.73268019971023679</v>
      </c>
      <c r="L65" s="6">
        <f t="shared" si="16"/>
        <v>1.0051218953874326</v>
      </c>
      <c r="M65" s="6">
        <f t="shared" si="16"/>
        <v>0.45500631502219235</v>
      </c>
      <c r="N65" s="6">
        <f t="shared" si="16"/>
        <v>0.55431329826646425</v>
      </c>
      <c r="O65" s="6">
        <f t="shared" si="16"/>
        <v>0.80241323995842406</v>
      </c>
      <c r="P65" s="6">
        <f t="shared" si="16"/>
        <v>0.92972864857657189</v>
      </c>
      <c r="Q65" s="6">
        <f t="shared" si="16"/>
        <v>1.2415021863600124</v>
      </c>
      <c r="S65" s="6">
        <f t="shared" ref="S65:AD65" si="17">S24/S25-1</f>
        <v>0.96428571428571419</v>
      </c>
      <c r="T65" s="6">
        <f t="shared" si="17"/>
        <v>1.7648870636550309</v>
      </c>
      <c r="U65" s="6">
        <f t="shared" si="17"/>
        <v>2.6847826086956523</v>
      </c>
      <c r="V65" s="6">
        <f t="shared" si="17"/>
        <v>1.2795366795366796</v>
      </c>
      <c r="W65" s="6">
        <f t="shared" si="17"/>
        <v>1.2178374112075772</v>
      </c>
      <c r="X65" s="6">
        <f t="shared" si="17"/>
        <v>0.73281990521327023</v>
      </c>
      <c r="Y65" s="6">
        <f t="shared" si="17"/>
        <v>1.0044052863436121</v>
      </c>
      <c r="Z65" s="6">
        <f t="shared" si="17"/>
        <v>0.45499328257948957</v>
      </c>
      <c r="AA65" s="6">
        <f t="shared" si="17"/>
        <v>0.55469953775038516</v>
      </c>
      <c r="AB65" s="6">
        <f t="shared" si="17"/>
        <v>0.80233990147783252</v>
      </c>
      <c r="AC65" s="6">
        <f t="shared" si="17"/>
        <v>0.92970234325522472</v>
      </c>
      <c r="AD65" s="6">
        <f t="shared" si="17"/>
        <v>1.2424242424242422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ref="F66:Q66" si="18">F25/F26-1</f>
        <v>-0.23753585039091663</v>
      </c>
      <c r="G66" s="6">
        <f t="shared" si="18"/>
        <v>-0.17393051710279528</v>
      </c>
      <c r="H66" s="6">
        <f t="shared" si="18"/>
        <v>-2.3370982753271763E-2</v>
      </c>
      <c r="I66" s="6">
        <f t="shared" si="18"/>
        <v>0.24539582188015396</v>
      </c>
      <c r="J66" s="6">
        <f t="shared" si="18"/>
        <v>0.29527083526897679</v>
      </c>
      <c r="K66" s="6">
        <f t="shared" si="18"/>
        <v>0.72957450961256964</v>
      </c>
      <c r="L66" s="6">
        <f t="shared" si="18"/>
        <v>0.64835727569199264</v>
      </c>
      <c r="M66" s="6">
        <f t="shared" si="18"/>
        <v>1.3629023488473249</v>
      </c>
      <c r="N66" s="6">
        <f t="shared" si="18"/>
        <v>1.1684855233853004</v>
      </c>
      <c r="O66" s="6">
        <f t="shared" si="18"/>
        <v>1.0142926487244486</v>
      </c>
      <c r="P66" s="6">
        <f t="shared" si="18"/>
        <v>1.0629020778247309</v>
      </c>
      <c r="Q66" s="6">
        <f t="shared" si="18"/>
        <v>0.76108576108576087</v>
      </c>
      <c r="S66" s="6">
        <f t="shared" ref="S66:AD66" si="19">S25/S26-1</f>
        <v>-0.23762376237623761</v>
      </c>
      <c r="T66" s="6">
        <f t="shared" si="19"/>
        <v>-0.17387616624257851</v>
      </c>
      <c r="U66" s="6">
        <f t="shared" si="19"/>
        <v>-2.3008849557522137E-2</v>
      </c>
      <c r="V66" s="6">
        <f t="shared" si="19"/>
        <v>0.24639076034648699</v>
      </c>
      <c r="W66" s="6">
        <f t="shared" si="19"/>
        <v>0.29550102249488752</v>
      </c>
      <c r="X66" s="6">
        <f t="shared" si="19"/>
        <v>0.72950819672131151</v>
      </c>
      <c r="Y66" s="6">
        <f t="shared" si="19"/>
        <v>0.64834024896265552</v>
      </c>
      <c r="Z66" s="6">
        <f t="shared" si="19"/>
        <v>1.3629629629629632</v>
      </c>
      <c r="AA66" s="6">
        <f t="shared" si="19"/>
        <v>1.1681514476614701</v>
      </c>
      <c r="AB66" s="6">
        <f t="shared" si="19"/>
        <v>1.0148883374689825</v>
      </c>
      <c r="AC66" s="6">
        <f t="shared" si="19"/>
        <v>1.0640522875816996</v>
      </c>
      <c r="AD66" s="6">
        <f t="shared" si="19"/>
        <v>0.7612359550561798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69" si="20">F29/F30-1</f>
        <v>-0.19598432908912833</v>
      </c>
      <c r="G69" s="6">
        <f t="shared" si="20"/>
        <v>-1</v>
      </c>
      <c r="H69" s="6">
        <f t="shared" si="20"/>
        <v>-1</v>
      </c>
      <c r="I69" s="6">
        <f t="shared" si="20"/>
        <v>-1</v>
      </c>
      <c r="J69" s="6">
        <f t="shared" si="20"/>
        <v>-1</v>
      </c>
      <c r="K69" s="6">
        <f t="shared" si="20"/>
        <v>-1</v>
      </c>
      <c r="L69" s="6">
        <f t="shared" si="20"/>
        <v>-1</v>
      </c>
      <c r="M69" s="6">
        <f t="shared" si="20"/>
        <v>-1</v>
      </c>
      <c r="N69" s="6">
        <f t="shared" si="20"/>
        <v>-1</v>
      </c>
      <c r="O69" s="6">
        <f t="shared" si="20"/>
        <v>-1</v>
      </c>
      <c r="P69" s="6">
        <f t="shared" si="20"/>
        <v>-1</v>
      </c>
      <c r="Q69" s="6">
        <f t="shared" si="20"/>
        <v>-1</v>
      </c>
      <c r="S69" s="6">
        <f t="shared" ref="S69:AD69" si="21">S29/S30-1</f>
        <v>-0.19765166340508811</v>
      </c>
      <c r="T69" s="6">
        <f t="shared" si="21"/>
        <v>-1</v>
      </c>
      <c r="U69" s="6">
        <f t="shared" si="21"/>
        <v>-1</v>
      </c>
      <c r="V69" s="6">
        <f t="shared" si="21"/>
        <v>-1</v>
      </c>
      <c r="W69" s="6">
        <f t="shared" si="21"/>
        <v>-1</v>
      </c>
      <c r="X69" s="6">
        <f t="shared" si="21"/>
        <v>-1</v>
      </c>
      <c r="Y69" s="6">
        <f t="shared" si="21"/>
        <v>-1</v>
      </c>
      <c r="Z69" s="6">
        <f t="shared" si="21"/>
        <v>-1</v>
      </c>
      <c r="AA69" s="6">
        <f t="shared" si="21"/>
        <v>-1</v>
      </c>
      <c r="AB69" s="6">
        <f t="shared" si="21"/>
        <v>-1</v>
      </c>
      <c r="AC69" s="6">
        <f t="shared" si="21"/>
        <v>-1</v>
      </c>
      <c r="AD69" s="6">
        <f t="shared" si="21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ref="F70:Q70" si="22">F30/F31-1</f>
        <v>3.3731216028988653E-2</v>
      </c>
      <c r="G70" s="6">
        <f t="shared" si="22"/>
        <v>0.1275646743978589</v>
      </c>
      <c r="H70" s="6">
        <f t="shared" si="22"/>
        <v>4.5656596097340518E-2</v>
      </c>
      <c r="I70" s="6">
        <f t="shared" si="22"/>
        <v>-2.5399093510548698E-2</v>
      </c>
      <c r="J70" s="6">
        <f t="shared" si="22"/>
        <v>-8.1722044928352333E-2</v>
      </c>
      <c r="K70" s="6">
        <f t="shared" si="22"/>
        <v>-1.1288881669779816E-2</v>
      </c>
      <c r="L70" s="6">
        <f t="shared" si="22"/>
        <v>-6.8862572046109571E-2</v>
      </c>
      <c r="M70" s="6">
        <f t="shared" si="22"/>
        <v>-5.3762541806020026E-2</v>
      </c>
      <c r="N70" s="6">
        <f t="shared" si="22"/>
        <v>-0.19217970049916799</v>
      </c>
      <c r="O70" s="6">
        <f t="shared" si="22"/>
        <v>-0.29284565916398708</v>
      </c>
      <c r="P70" s="6">
        <f t="shared" si="22"/>
        <v>-0.29294708109535972</v>
      </c>
      <c r="Q70" s="6">
        <f t="shared" si="22"/>
        <v>-0.22579303172126874</v>
      </c>
      <c r="S70" s="6">
        <f t="shared" ref="S70:AD70" si="23">S30/S31-1</f>
        <v>3.4412955465586981E-2</v>
      </c>
      <c r="T70" s="6">
        <f t="shared" si="23"/>
        <v>0.128060263653484</v>
      </c>
      <c r="U70" s="6">
        <f t="shared" si="23"/>
        <v>4.5060658578856216E-2</v>
      </c>
      <c r="V70" s="6">
        <f t="shared" si="23"/>
        <v>-2.6178010471204161E-2</v>
      </c>
      <c r="W70" s="6">
        <f t="shared" si="23"/>
        <v>-8.2101806239737285E-2</v>
      </c>
      <c r="X70" s="6">
        <f t="shared" si="23"/>
        <v>-1.2499999999999956E-2</v>
      </c>
      <c r="Y70" s="6">
        <f t="shared" si="23"/>
        <v>-6.9943289224952743E-2</v>
      </c>
      <c r="Z70" s="6">
        <f t="shared" si="23"/>
        <v>-5.3846153846153877E-2</v>
      </c>
      <c r="AA70" s="6">
        <f t="shared" si="23"/>
        <v>-0.19230769230769229</v>
      </c>
      <c r="AB70" s="6">
        <f t="shared" si="23"/>
        <v>-0.29222972972972971</v>
      </c>
      <c r="AC70" s="6">
        <f t="shared" si="23"/>
        <v>-0.29225352112676062</v>
      </c>
      <c r="AD70" s="6">
        <f t="shared" si="23"/>
        <v>-0.22707423580786024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ref="F71:Q71" si="24">F31/F32-1</f>
        <v>-2.9688977308540809E-2</v>
      </c>
      <c r="G71" s="6">
        <f t="shared" si="24"/>
        <v>-2.2857142857142909E-2</v>
      </c>
      <c r="H71" s="6">
        <f t="shared" si="24"/>
        <v>0.1975017018938181</v>
      </c>
      <c r="I71" s="6">
        <f t="shared" si="24"/>
        <v>0.73011948908117041</v>
      </c>
      <c r="J71" s="6">
        <f t="shared" si="24"/>
        <v>0.73175935144360671</v>
      </c>
      <c r="K71" s="6">
        <f t="shared" si="24"/>
        <v>0.38550692022054678</v>
      </c>
      <c r="L71" s="6">
        <f t="shared" si="24"/>
        <v>0.10483064913685114</v>
      </c>
      <c r="M71" s="6">
        <f t="shared" si="24"/>
        <v>0.11931119311193106</v>
      </c>
      <c r="N71" s="6">
        <f t="shared" si="24"/>
        <v>0.10906071230854408</v>
      </c>
      <c r="O71" s="6">
        <f t="shared" si="24"/>
        <v>9.8018447416037935E-2</v>
      </c>
      <c r="P71" s="6">
        <f t="shared" si="24"/>
        <v>3.72188040761392E-2</v>
      </c>
      <c r="Q71" s="6">
        <f t="shared" si="24"/>
        <v>2.9418205708445777E-2</v>
      </c>
      <c r="S71" s="6">
        <f t="shared" ref="S71:AD71" si="25">S31/S32-1</f>
        <v>-2.9469548133595258E-2</v>
      </c>
      <c r="T71" s="6">
        <f t="shared" si="25"/>
        <v>-2.2099447513812209E-2</v>
      </c>
      <c r="U71" s="6">
        <f t="shared" si="25"/>
        <v>0.19709543568464727</v>
      </c>
      <c r="V71" s="6">
        <f t="shared" si="25"/>
        <v>0.7311178247734138</v>
      </c>
      <c r="W71" s="6">
        <f t="shared" si="25"/>
        <v>0.73011363636363646</v>
      </c>
      <c r="X71" s="6">
        <f t="shared" si="25"/>
        <v>0.38613861386138604</v>
      </c>
      <c r="Y71" s="6">
        <f t="shared" si="25"/>
        <v>0.10438413361169108</v>
      </c>
      <c r="Z71" s="6">
        <f t="shared" si="25"/>
        <v>0.11827956989247301</v>
      </c>
      <c r="AA71" s="6">
        <f t="shared" si="25"/>
        <v>0.10852713178294571</v>
      </c>
      <c r="AB71" s="6">
        <f t="shared" si="25"/>
        <v>9.6296296296296324E-2</v>
      </c>
      <c r="AC71" s="6">
        <f t="shared" si="25"/>
        <v>3.8391224862888373E-2</v>
      </c>
      <c r="AD71" s="6">
        <f t="shared" si="25"/>
        <v>2.9213483146067309E-2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ref="F72:Q72" si="26">F32/F33-1</f>
        <v>0.12446081009994758</v>
      </c>
      <c r="G72" s="6">
        <f t="shared" si="26"/>
        <v>4.5993313747340725E-2</v>
      </c>
      <c r="H72" s="6">
        <f t="shared" si="26"/>
        <v>-4.3288815552003257E-2</v>
      </c>
      <c r="I72" s="6">
        <f t="shared" si="26"/>
        <v>-0.33452152454071837</v>
      </c>
      <c r="J72" s="6">
        <f t="shared" si="26"/>
        <v>-0.33907878995043572</v>
      </c>
      <c r="K72" s="6">
        <f t="shared" si="26"/>
        <v>-0.2174456694022755</v>
      </c>
      <c r="L72" s="6">
        <f t="shared" si="26"/>
        <v>-7.2824938358576952E-2</v>
      </c>
      <c r="M72" s="6">
        <f t="shared" si="26"/>
        <v>-0.12986791856194202</v>
      </c>
      <c r="N72" s="6">
        <f t="shared" si="26"/>
        <v>-2.618150361893834E-3</v>
      </c>
      <c r="O72" s="6">
        <f t="shared" si="26"/>
        <v>-7.0663571000599168E-2</v>
      </c>
      <c r="P72" s="6">
        <f t="shared" si="26"/>
        <v>1.7310513447432951E-2</v>
      </c>
      <c r="Q72" s="6">
        <f t="shared" si="26"/>
        <v>2.4929991120823392E-3</v>
      </c>
      <c r="S72" s="6">
        <f t="shared" ref="S72:AD72" si="27">S32/S33-1</f>
        <v>0.12362030905077259</v>
      </c>
      <c r="T72" s="6">
        <f t="shared" si="27"/>
        <v>4.4230769230769296E-2</v>
      </c>
      <c r="U72" s="6">
        <f t="shared" si="27"/>
        <v>-4.3650793650793607E-2</v>
      </c>
      <c r="V72" s="6">
        <f t="shared" si="27"/>
        <v>-0.33400402414486918</v>
      </c>
      <c r="W72" s="6">
        <f t="shared" si="27"/>
        <v>-0.33834586466165417</v>
      </c>
      <c r="X72" s="6">
        <f t="shared" si="27"/>
        <v>-0.21705426356589153</v>
      </c>
      <c r="Y72" s="6">
        <f t="shared" si="27"/>
        <v>-7.1705426356589164E-2</v>
      </c>
      <c r="Z72" s="6">
        <f t="shared" si="27"/>
        <v>-0.1292134831460674</v>
      </c>
      <c r="AA72" s="6">
        <f t="shared" si="27"/>
        <v>-1.9342359767892114E-3</v>
      </c>
      <c r="AB72" s="6">
        <f t="shared" si="27"/>
        <v>-7.056798623063687E-2</v>
      </c>
      <c r="AC72" s="6">
        <f t="shared" si="27"/>
        <v>1.6728624535315983E-2</v>
      </c>
      <c r="AD72" s="6">
        <f t="shared" si="27"/>
        <v>2.2522522522523403E-3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ref="F73:Q73" si="28">F33/F34-1</f>
        <v>-5.6013506803058943E-2</v>
      </c>
      <c r="G73" s="6">
        <f t="shared" si="28"/>
        <v>-4.6384995462337431E-3</v>
      </c>
      <c r="H73" s="6">
        <f t="shared" si="28"/>
        <v>-3.9962376703258529E-2</v>
      </c>
      <c r="I73" s="6">
        <f t="shared" si="28"/>
        <v>-0.13193568130813582</v>
      </c>
      <c r="J73" s="6">
        <f t="shared" si="28"/>
        <v>-4.9699528991391961E-2</v>
      </c>
      <c r="K73" s="6">
        <f t="shared" si="28"/>
        <v>-6.9510729613733946E-2</v>
      </c>
      <c r="L73" s="6">
        <f t="shared" si="28"/>
        <v>1.7345676378993868E-2</v>
      </c>
      <c r="M73" s="6">
        <f t="shared" si="28"/>
        <v>5.9617662516963543E-2</v>
      </c>
      <c r="N73" s="6">
        <f t="shared" si="28"/>
        <v>1.8903495363293832E-3</v>
      </c>
      <c r="O73" s="6">
        <f t="shared" si="28"/>
        <v>0.19867133494927725</v>
      </c>
      <c r="P73" s="6">
        <f t="shared" si="28"/>
        <v>4.8938494760436768E-2</v>
      </c>
      <c r="Q73" s="6">
        <f t="shared" si="28"/>
        <v>7.347366723122839E-2</v>
      </c>
      <c r="S73" s="6">
        <f t="shared" ref="S73:AD73" si="29">S33/S34-1</f>
        <v>-5.4279749478079342E-2</v>
      </c>
      <c r="T73" s="6">
        <f t="shared" si="29"/>
        <v>-3.8314176245211051E-3</v>
      </c>
      <c r="U73" s="6">
        <f t="shared" si="29"/>
        <v>-4.0000000000000036E-2</v>
      </c>
      <c r="V73" s="6">
        <f t="shared" si="29"/>
        <v>-0.13263525305410118</v>
      </c>
      <c r="W73" s="6">
        <f t="shared" si="29"/>
        <v>-5.0000000000000044E-2</v>
      </c>
      <c r="X73" s="6">
        <f t="shared" si="29"/>
        <v>-7.0270270270270219E-2</v>
      </c>
      <c r="Y73" s="6">
        <f t="shared" si="29"/>
        <v>1.7751479289940919E-2</v>
      </c>
      <c r="Z73" s="6">
        <f t="shared" si="29"/>
        <v>5.9523809523809534E-2</v>
      </c>
      <c r="AA73" s="6">
        <f t="shared" si="29"/>
        <v>1.9379844961240345E-3</v>
      </c>
      <c r="AB73" s="6">
        <f t="shared" si="29"/>
        <v>0.20041322314049581</v>
      </c>
      <c r="AC73" s="6">
        <f t="shared" si="29"/>
        <v>4.8732943469785628E-2</v>
      </c>
      <c r="AD73" s="6">
        <f t="shared" si="29"/>
        <v>7.5060532687651227E-2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76" si="30">F37/F38-1</f>
        <v>-0.12444205017700483</v>
      </c>
      <c r="G76" s="6">
        <f t="shared" si="30"/>
        <v>-1</v>
      </c>
      <c r="H76" s="6">
        <f t="shared" si="30"/>
        <v>-1</v>
      </c>
      <c r="I76" s="6">
        <f t="shared" si="30"/>
        <v>-1</v>
      </c>
      <c r="J76" s="6">
        <f t="shared" si="30"/>
        <v>-1</v>
      </c>
      <c r="K76" s="6">
        <f t="shared" si="30"/>
        <v>-1</v>
      </c>
      <c r="L76" s="6">
        <f t="shared" si="30"/>
        <v>-1</v>
      </c>
      <c r="M76" s="6">
        <f t="shared" si="30"/>
        <v>-1</v>
      </c>
      <c r="N76" s="6">
        <f t="shared" si="30"/>
        <v>-1</v>
      </c>
      <c r="O76" s="6">
        <f t="shared" si="30"/>
        <v>-1</v>
      </c>
      <c r="P76" s="6">
        <f t="shared" si="30"/>
        <v>-1</v>
      </c>
      <c r="Q76" s="6">
        <f t="shared" si="30"/>
        <v>-1</v>
      </c>
      <c r="S76" s="6">
        <f t="shared" ref="S76:AD76" si="31">S37/S38-1</f>
        <v>-0.12461538461538457</v>
      </c>
      <c r="T76" s="6">
        <f t="shared" si="31"/>
        <v>-1</v>
      </c>
      <c r="U76" s="6">
        <f t="shared" si="31"/>
        <v>-1</v>
      </c>
      <c r="V76" s="6">
        <f t="shared" si="31"/>
        <v>-1</v>
      </c>
      <c r="W76" s="6">
        <f t="shared" si="31"/>
        <v>-1</v>
      </c>
      <c r="X76" s="6">
        <f t="shared" si="31"/>
        <v>-1</v>
      </c>
      <c r="Y76" s="6">
        <f t="shared" si="31"/>
        <v>-1</v>
      </c>
      <c r="Z76" s="6">
        <f t="shared" si="31"/>
        <v>-1</v>
      </c>
      <c r="AA76" s="6">
        <f t="shared" si="31"/>
        <v>-1</v>
      </c>
      <c r="AB76" s="6">
        <f t="shared" si="31"/>
        <v>-1</v>
      </c>
      <c r="AC76" s="6">
        <f t="shared" si="31"/>
        <v>-1</v>
      </c>
      <c r="AD76" s="6">
        <f t="shared" si="31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ref="F77:Q77" si="32">F38/F39-1</f>
        <v>0.56713215691253027</v>
      </c>
      <c r="G77" s="6">
        <f t="shared" si="32"/>
        <v>0.40023439789041881</v>
      </c>
      <c r="H77" s="6">
        <f t="shared" si="32"/>
        <v>0.71910397295012696</v>
      </c>
      <c r="I77" s="6">
        <f t="shared" si="32"/>
        <v>1.1946444360237463</v>
      </c>
      <c r="J77" s="6">
        <f t="shared" si="32"/>
        <v>0.87380820325911834</v>
      </c>
      <c r="K77" s="6">
        <f t="shared" si="32"/>
        <v>-5.0932500236675171E-2</v>
      </c>
      <c r="L77" s="6">
        <f t="shared" si="32"/>
        <v>6.9583521955635996E-2</v>
      </c>
      <c r="M77" s="6">
        <f t="shared" si="32"/>
        <v>2.0028866876248275E-2</v>
      </c>
      <c r="N77" s="6">
        <f t="shared" si="32"/>
        <v>0.32588562167168345</v>
      </c>
      <c r="O77" s="6">
        <f t="shared" si="32"/>
        <v>0.27170490328385055</v>
      </c>
      <c r="P77" s="6">
        <f t="shared" si="32"/>
        <v>0.12906433330018885</v>
      </c>
      <c r="Q77" s="6">
        <f t="shared" si="32"/>
        <v>-0.15667544189544935</v>
      </c>
      <c r="S77" s="6">
        <f t="shared" ref="S77:AD77" si="33">S38/S39-1</f>
        <v>0.56626506024096379</v>
      </c>
      <c r="T77" s="6">
        <f t="shared" si="33"/>
        <v>0.40074211502782942</v>
      </c>
      <c r="U77" s="6">
        <f t="shared" si="33"/>
        <v>0.7198443579766538</v>
      </c>
      <c r="V77" s="6">
        <f t="shared" si="33"/>
        <v>1.193633952254642</v>
      </c>
      <c r="W77" s="6">
        <f t="shared" si="33"/>
        <v>0.87361419068736135</v>
      </c>
      <c r="X77" s="6">
        <f t="shared" si="33"/>
        <v>-5.0000000000000044E-2</v>
      </c>
      <c r="Y77" s="6">
        <f t="shared" si="33"/>
        <v>7.0342205323193907E-2</v>
      </c>
      <c r="Z77" s="6">
        <f t="shared" si="33"/>
        <v>2.0000000000000018E-2</v>
      </c>
      <c r="AA77" s="6">
        <f t="shared" si="33"/>
        <v>0.32603406326034068</v>
      </c>
      <c r="AB77" s="6">
        <f t="shared" si="33"/>
        <v>0.27186761229314427</v>
      </c>
      <c r="AC77" s="6">
        <f t="shared" si="33"/>
        <v>0.12922465208747513</v>
      </c>
      <c r="AD77" s="6">
        <f t="shared" si="33"/>
        <v>-0.15639810426540279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ref="F78:Q78" si="34">F39/F40-1</f>
        <v>3.7806400612330648E-2</v>
      </c>
      <c r="G78" s="6">
        <f t="shared" si="34"/>
        <v>0.48671409902715279</v>
      </c>
      <c r="H78" s="6">
        <f t="shared" si="34"/>
        <v>0.85380933386517754</v>
      </c>
      <c r="I78" s="6">
        <f t="shared" si="34"/>
        <v>0.31713514371923135</v>
      </c>
      <c r="J78" s="6">
        <f t="shared" si="34"/>
        <v>0.29488652686009753</v>
      </c>
      <c r="K78" s="6">
        <f t="shared" si="34"/>
        <v>0.60483135824977197</v>
      </c>
      <c r="L78" s="6">
        <f t="shared" si="34"/>
        <v>9.5055296590804694E-3</v>
      </c>
      <c r="M78" s="6">
        <f t="shared" si="34"/>
        <v>0.44881657547311882</v>
      </c>
      <c r="N78" s="6">
        <f t="shared" si="34"/>
        <v>0.74328960645812292</v>
      </c>
      <c r="O78" s="6">
        <f t="shared" si="34"/>
        <v>1.2473892814061696</v>
      </c>
      <c r="P78" s="6">
        <f t="shared" si="34"/>
        <v>0.80063136072370922</v>
      </c>
      <c r="Q78" s="6">
        <f t="shared" si="34"/>
        <v>0.80462493367390997</v>
      </c>
      <c r="S78" s="6">
        <f t="shared" ref="S78:AD78" si="35">S39/S40-1</f>
        <v>4.0100250626566414E-2</v>
      </c>
      <c r="T78" s="6">
        <f t="shared" si="35"/>
        <v>0.48895027624309395</v>
      </c>
      <c r="U78" s="6">
        <f t="shared" si="35"/>
        <v>0.85559566787003605</v>
      </c>
      <c r="V78" s="6">
        <f t="shared" si="35"/>
        <v>0.31818181818181812</v>
      </c>
      <c r="W78" s="6">
        <f t="shared" si="35"/>
        <v>0.29597701149425282</v>
      </c>
      <c r="X78" s="6">
        <f t="shared" si="35"/>
        <v>0.60535117056856191</v>
      </c>
      <c r="Y78" s="6">
        <f t="shared" si="35"/>
        <v>9.5969289827255722E-3</v>
      </c>
      <c r="Z78" s="6">
        <f t="shared" si="35"/>
        <v>0.44927536231884058</v>
      </c>
      <c r="AA78" s="6">
        <f t="shared" si="35"/>
        <v>0.74152542372881358</v>
      </c>
      <c r="AB78" s="6">
        <f t="shared" si="35"/>
        <v>1.25</v>
      </c>
      <c r="AC78" s="6">
        <f t="shared" si="35"/>
        <v>0.80286738351254483</v>
      </c>
      <c r="AD78" s="6">
        <f t="shared" si="35"/>
        <v>0.80341880341880345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ref="F79:Q79" si="36">F40/F41-1</f>
        <v>0.41133916554508754</v>
      </c>
      <c r="G79" s="6">
        <f t="shared" si="36"/>
        <v>6.7241631340446695E-3</v>
      </c>
      <c r="H79" s="6">
        <f t="shared" si="36"/>
        <v>-0.23646370665110028</v>
      </c>
      <c r="I79" s="6">
        <f t="shared" si="36"/>
        <v>-0.23188582581117334</v>
      </c>
      <c r="J79" s="6">
        <f t="shared" si="36"/>
        <v>-8.2630570196454145E-2</v>
      </c>
      <c r="K79" s="6">
        <f t="shared" si="36"/>
        <v>-0.52104087379841801</v>
      </c>
      <c r="L79" s="6">
        <f t="shared" si="36"/>
        <v>0.23712898003237992</v>
      </c>
      <c r="M79" s="6">
        <f t="shared" si="36"/>
        <v>-0.14606139518933481</v>
      </c>
      <c r="N79" s="6">
        <f t="shared" si="36"/>
        <v>-0.39289236857743215</v>
      </c>
      <c r="O79" s="6">
        <f t="shared" si="36"/>
        <v>-0.60822628235158749</v>
      </c>
      <c r="P79" s="6">
        <f t="shared" si="36"/>
        <v>-7.5448684439797908E-2</v>
      </c>
      <c r="Q79" s="6">
        <f t="shared" si="36"/>
        <v>0.20123623319449191</v>
      </c>
      <c r="S79" s="6">
        <f t="shared" ref="S79:AD79" si="37">S40/S41-1</f>
        <v>0.40989399293286222</v>
      </c>
      <c r="T79" s="6">
        <f t="shared" si="37"/>
        <v>5.5555555555555358E-3</v>
      </c>
      <c r="U79" s="6">
        <f t="shared" si="37"/>
        <v>-0.23691460055096414</v>
      </c>
      <c r="V79" s="6">
        <f t="shared" si="37"/>
        <v>-0.23324396782841827</v>
      </c>
      <c r="W79" s="6">
        <f t="shared" si="37"/>
        <v>-8.1794195250659674E-2</v>
      </c>
      <c r="X79" s="6">
        <f t="shared" si="37"/>
        <v>-0.52160000000000006</v>
      </c>
      <c r="Y79" s="6">
        <f t="shared" si="37"/>
        <v>0.23752969121140133</v>
      </c>
      <c r="Z79" s="6">
        <f t="shared" si="37"/>
        <v>-0.14603960396039606</v>
      </c>
      <c r="AA79" s="6">
        <f t="shared" si="37"/>
        <v>-0.39331619537275064</v>
      </c>
      <c r="AB79" s="6">
        <f t="shared" si="37"/>
        <v>-0.60914760914760913</v>
      </c>
      <c r="AC79" s="6">
        <f t="shared" si="37"/>
        <v>-7.6158940397350938E-2</v>
      </c>
      <c r="AD79" s="6">
        <f t="shared" si="37"/>
        <v>0.20205479452054798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ref="F80:Q80" si="38">F41/F42-1</f>
        <v>-7.7877753645671843E-2</v>
      </c>
      <c r="G80" s="6">
        <f t="shared" si="38"/>
        <v>-7.3035230352303637E-2</v>
      </c>
      <c r="H80" s="6">
        <f t="shared" si="38"/>
        <v>-0.17837811383546209</v>
      </c>
      <c r="I80" s="6">
        <f t="shared" si="38"/>
        <v>-0.25101802867882506</v>
      </c>
      <c r="J80" s="6">
        <f t="shared" si="38"/>
        <v>8.9817232375979161E-2</v>
      </c>
      <c r="K80" s="6">
        <f t="shared" si="38"/>
        <v>0.22629241843507519</v>
      </c>
      <c r="L80" s="6">
        <f t="shared" si="38"/>
        <v>-0.29693428441341629</v>
      </c>
      <c r="M80" s="6">
        <f t="shared" si="38"/>
        <v>7.0879961440127426E-2</v>
      </c>
      <c r="N80" s="6">
        <f t="shared" si="38"/>
        <v>0.12807057745187889</v>
      </c>
      <c r="O80" s="6">
        <f t="shared" si="38"/>
        <v>0.17582651217178702</v>
      </c>
      <c r="P80" s="6">
        <f t="shared" si="38"/>
        <v>-0.24862529457973304</v>
      </c>
      <c r="Q80" s="6">
        <f t="shared" si="38"/>
        <v>2.0431932381618001E-2</v>
      </c>
      <c r="S80" s="6">
        <f t="shared" ref="S80:AD80" si="39">S41/S42-1</f>
        <v>-7.8175895765472347E-2</v>
      </c>
      <c r="T80" s="6">
        <f t="shared" si="39"/>
        <v>-7.2164948453608213E-2</v>
      </c>
      <c r="U80" s="6">
        <f t="shared" si="39"/>
        <v>-0.17873303167420818</v>
      </c>
      <c r="V80" s="6">
        <f t="shared" si="39"/>
        <v>-0.25100401606425704</v>
      </c>
      <c r="W80" s="6">
        <f t="shared" si="39"/>
        <v>8.9080459770114917E-2</v>
      </c>
      <c r="X80" s="6">
        <f t="shared" si="39"/>
        <v>0.22789783889980364</v>
      </c>
      <c r="Y80" s="6">
        <f t="shared" si="39"/>
        <v>-0.29716193656093493</v>
      </c>
      <c r="Z80" s="6">
        <f t="shared" si="39"/>
        <v>7.1618037135278589E-2</v>
      </c>
      <c r="AA80" s="6">
        <f t="shared" si="39"/>
        <v>0.12753623188405805</v>
      </c>
      <c r="AB80" s="6">
        <f t="shared" si="39"/>
        <v>0.1760391198044009</v>
      </c>
      <c r="AC80" s="6">
        <f t="shared" si="39"/>
        <v>-0.24875621890547261</v>
      </c>
      <c r="AD80" s="6">
        <f t="shared" si="39"/>
        <v>2.0979020979021046E-2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-0.3783469150174622</v>
      </c>
      <c r="G83" s="6">
        <f t="shared" ref="G83:Q83" si="40">G45/G46-1</f>
        <v>-1</v>
      </c>
      <c r="H83" s="6">
        <f t="shared" si="40"/>
        <v>-1</v>
      </c>
      <c r="I83" s="6">
        <f t="shared" si="40"/>
        <v>-1</v>
      </c>
      <c r="J83" s="6">
        <f t="shared" si="40"/>
        <v>-1</v>
      </c>
      <c r="K83" s="6">
        <f t="shared" si="40"/>
        <v>-1</v>
      </c>
      <c r="L83" s="6">
        <f t="shared" si="40"/>
        <v>-1</v>
      </c>
      <c r="M83" s="6">
        <f t="shared" si="40"/>
        <v>-1</v>
      </c>
      <c r="N83" s="6">
        <f t="shared" si="40"/>
        <v>-1</v>
      </c>
      <c r="O83" s="6">
        <f t="shared" si="40"/>
        <v>-1</v>
      </c>
      <c r="P83" s="6">
        <f t="shared" si="40"/>
        <v>-1</v>
      </c>
      <c r="Q83" s="6">
        <f t="shared" si="40"/>
        <v>-1</v>
      </c>
      <c r="S83" s="6">
        <f t="shared" ref="S83:AD83" si="41">S45/S46-1</f>
        <v>-0.3783469150174622</v>
      </c>
      <c r="T83" s="6">
        <f t="shared" si="41"/>
        <v>-1</v>
      </c>
      <c r="U83" s="6">
        <f t="shared" si="41"/>
        <v>-1</v>
      </c>
      <c r="V83" s="6">
        <f t="shared" si="41"/>
        <v>-1</v>
      </c>
      <c r="W83" s="6">
        <f t="shared" si="41"/>
        <v>-1</v>
      </c>
      <c r="X83" s="6">
        <f t="shared" si="41"/>
        <v>-1</v>
      </c>
      <c r="Y83" s="6">
        <f t="shared" si="41"/>
        <v>-1</v>
      </c>
      <c r="Z83" s="6">
        <f t="shared" si="41"/>
        <v>-1</v>
      </c>
      <c r="AA83" s="6">
        <f t="shared" si="41"/>
        <v>-1</v>
      </c>
      <c r="AB83" s="6">
        <f t="shared" si="41"/>
        <v>-1</v>
      </c>
      <c r="AC83" s="6">
        <f t="shared" si="41"/>
        <v>-1</v>
      </c>
      <c r="AD83" s="6">
        <f t="shared" si="41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42">F46/F47-1</f>
        <v>-0.3096023688663283</v>
      </c>
      <c r="G84" s="6">
        <f t="shared" si="42"/>
        <v>-0.25533731853116992</v>
      </c>
      <c r="H84" s="6">
        <f t="shared" si="42"/>
        <v>-0.17200938232994512</v>
      </c>
      <c r="I84" s="6">
        <f t="shared" si="42"/>
        <v>-0.16803988676215842</v>
      </c>
      <c r="J84" s="6">
        <f t="shared" si="42"/>
        <v>-0.18820861678004541</v>
      </c>
      <c r="K84" s="6">
        <f t="shared" si="42"/>
        <v>-0.30053667262969597</v>
      </c>
      <c r="L84" s="6">
        <f t="shared" si="42"/>
        <v>-0.32760563380281693</v>
      </c>
      <c r="M84" s="6">
        <f t="shared" si="42"/>
        <v>-0.36145943200906283</v>
      </c>
      <c r="N84" s="6">
        <f t="shared" si="42"/>
        <v>-0.36930693069306919</v>
      </c>
      <c r="O84" s="6">
        <f t="shared" si="42"/>
        <v>-0.40042598509052185</v>
      </c>
      <c r="P84" s="6">
        <f t="shared" si="42"/>
        <v>-0.4263217097862767</v>
      </c>
      <c r="Q84" s="6">
        <f t="shared" si="42"/>
        <v>-0.43246592317224286</v>
      </c>
      <c r="S84" s="6">
        <f t="shared" ref="S84:AD84" si="43">S46/S47-1</f>
        <v>-0.30959652788940684</v>
      </c>
      <c r="T84" s="6">
        <f t="shared" si="43"/>
        <v>-0.25539509978906372</v>
      </c>
      <c r="U84" s="6">
        <f t="shared" si="43"/>
        <v>-0.17209135047653301</v>
      </c>
      <c r="V84" s="6">
        <f t="shared" si="43"/>
        <v>-0.16806558657036896</v>
      </c>
      <c r="W84" s="6">
        <f t="shared" si="43"/>
        <v>-0.18819047619047624</v>
      </c>
      <c r="X84" s="6">
        <f t="shared" si="43"/>
        <v>-0.30047225501770958</v>
      </c>
      <c r="Y84" s="6">
        <f t="shared" si="43"/>
        <v>-0.32754880694143163</v>
      </c>
      <c r="Z84" s="6">
        <f t="shared" si="43"/>
        <v>-0.36153389998023322</v>
      </c>
      <c r="AA84" s="6">
        <f t="shared" si="43"/>
        <v>-0.36943866943866943</v>
      </c>
      <c r="AB84" s="6">
        <f t="shared" si="43"/>
        <v>-0.40035786177588906</v>
      </c>
      <c r="AC84" s="6">
        <f t="shared" si="43"/>
        <v>-0.4263217097862767</v>
      </c>
      <c r="AD84" s="6">
        <f t="shared" si="43"/>
        <v>-0.43247462919594071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42"/>
        <v>0.37085105207930624</v>
      </c>
      <c r="G85" s="6">
        <f t="shared" si="42"/>
        <v>5.0224215246636783E-2</v>
      </c>
      <c r="H85" s="6">
        <f t="shared" si="42"/>
        <v>-0.17114410274537528</v>
      </c>
      <c r="I85" s="6">
        <f t="shared" si="42"/>
        <v>3.1107044830741115E-2</v>
      </c>
      <c r="J85" s="6">
        <f t="shared" si="42"/>
        <v>-5.0632911392405111E-2</v>
      </c>
      <c r="K85" s="6">
        <f t="shared" si="42"/>
        <v>-0.14916286149162861</v>
      </c>
      <c r="L85" s="6">
        <f t="shared" si="42"/>
        <v>-0.2300108449176772</v>
      </c>
      <c r="M85" s="6">
        <f t="shared" si="42"/>
        <v>-0.22508454346528739</v>
      </c>
      <c r="N85" s="6">
        <f t="shared" si="42"/>
        <v>-0.21461897356143089</v>
      </c>
      <c r="O85" s="6">
        <f t="shared" si="42"/>
        <v>-0.22358777765249738</v>
      </c>
      <c r="P85" s="6">
        <f t="shared" si="42"/>
        <v>-0.24323476702508962</v>
      </c>
      <c r="Q85" s="6">
        <f t="shared" si="42"/>
        <v>-0.27306227736150346</v>
      </c>
      <c r="S85" s="6">
        <f t="shared" ref="S85:AD85" si="44">S47/S48-1</f>
        <v>0.370868223887175</v>
      </c>
      <c r="T85" s="6">
        <f t="shared" si="44"/>
        <v>5.0272665303340069E-2</v>
      </c>
      <c r="U85" s="6">
        <f t="shared" si="44"/>
        <v>-0.17111342972126997</v>
      </c>
      <c r="V85" s="6">
        <f t="shared" si="44"/>
        <v>3.1199677938808401E-2</v>
      </c>
      <c r="W85" s="6">
        <f t="shared" si="44"/>
        <v>-5.0632911392405111E-2</v>
      </c>
      <c r="X85" s="6">
        <f t="shared" si="44"/>
        <v>-0.149171270718232</v>
      </c>
      <c r="Y85" s="6">
        <f t="shared" si="44"/>
        <v>-0.23003340419070761</v>
      </c>
      <c r="Z85" s="6">
        <f t="shared" si="44"/>
        <v>-0.22514933374176749</v>
      </c>
      <c r="AA85" s="6">
        <f t="shared" si="44"/>
        <v>-0.21456564337034623</v>
      </c>
      <c r="AB85" s="6">
        <f t="shared" si="44"/>
        <v>-0.22364993922555998</v>
      </c>
      <c r="AC85" s="6">
        <f t="shared" si="44"/>
        <v>-0.24327545114061966</v>
      </c>
      <c r="AD85" s="6">
        <f t="shared" si="44"/>
        <v>-0.27298524404086266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42"/>
        <v>0.34604519774011311</v>
      </c>
      <c r="G86" s="6">
        <f t="shared" si="42"/>
        <v>0.54861111111111116</v>
      </c>
      <c r="H86" s="6">
        <f t="shared" si="42"/>
        <v>0.65754010695187159</v>
      </c>
      <c r="I86" s="6">
        <f t="shared" si="42"/>
        <v>0.12217659137576997</v>
      </c>
      <c r="J86" s="6">
        <f t="shared" si="42"/>
        <v>0.2477948717948717</v>
      </c>
      <c r="K86" s="6">
        <f t="shared" si="42"/>
        <v>0.17921565108139648</v>
      </c>
      <c r="L86" s="6">
        <f t="shared" si="42"/>
        <v>0.37345971563981051</v>
      </c>
      <c r="M86" s="6">
        <f t="shared" si="42"/>
        <v>0.25439800374298183</v>
      </c>
      <c r="N86" s="6">
        <f t="shared" si="42"/>
        <v>0.25874810355796996</v>
      </c>
      <c r="O86" s="6">
        <f t="shared" si="42"/>
        <v>0.28851255748142912</v>
      </c>
      <c r="P86" s="6">
        <f t="shared" si="42"/>
        <v>0.42893725992317555</v>
      </c>
      <c r="Q86" s="6">
        <f t="shared" si="42"/>
        <v>0.56798921417565462</v>
      </c>
      <c r="S86" s="6">
        <f t="shared" ref="S86:AD86" si="45">S48/S49-1</f>
        <v>0.34618807475526547</v>
      </c>
      <c r="T86" s="6">
        <f t="shared" si="45"/>
        <v>0.54869358669833734</v>
      </c>
      <c r="U86" s="6">
        <f t="shared" si="45"/>
        <v>0.65736166007905128</v>
      </c>
      <c r="V86" s="6">
        <f t="shared" si="45"/>
        <v>0.12220465326406149</v>
      </c>
      <c r="W86" s="6">
        <f t="shared" si="45"/>
        <v>0.24774368231046928</v>
      </c>
      <c r="X86" s="6">
        <f t="shared" si="45"/>
        <v>0.1792694965449162</v>
      </c>
      <c r="Y86" s="6">
        <f t="shared" si="45"/>
        <v>0.37351407716371221</v>
      </c>
      <c r="Z86" s="6">
        <f t="shared" si="45"/>
        <v>0.25437079731027867</v>
      </c>
      <c r="AA86" s="6">
        <f t="shared" si="45"/>
        <v>0.25878725590955809</v>
      </c>
      <c r="AB86" s="6">
        <f t="shared" si="45"/>
        <v>0.28836689038031316</v>
      </c>
      <c r="AC86" s="6">
        <f t="shared" si="45"/>
        <v>0.42884942836292872</v>
      </c>
      <c r="AD86" s="6">
        <f t="shared" si="45"/>
        <v>0.56808068822307911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42"/>
        <v>-0.10831234256926947</v>
      </c>
      <c r="G87" s="6">
        <f t="shared" si="42"/>
        <v>-9.8873591989987464E-2</v>
      </c>
      <c r="H87" s="6">
        <f t="shared" si="42"/>
        <v>-5.4696188454150252E-2</v>
      </c>
      <c r="I87" s="6">
        <f t="shared" si="42"/>
        <v>-2.4385485758877667E-3</v>
      </c>
      <c r="J87" s="6">
        <f t="shared" si="42"/>
        <v>4.3897216274090045E-2</v>
      </c>
      <c r="K87" s="6">
        <f t="shared" si="42"/>
        <v>0.17921286031042127</v>
      </c>
      <c r="L87" s="6">
        <f t="shared" si="42"/>
        <v>0.12143146385908077</v>
      </c>
      <c r="M87" s="6">
        <f t="shared" si="42"/>
        <v>0.35565736641614354</v>
      </c>
      <c r="N87" s="6">
        <f t="shared" si="42"/>
        <v>0.30190140845070412</v>
      </c>
      <c r="O87" s="6">
        <f t="shared" si="42"/>
        <v>0.28822055137844593</v>
      </c>
      <c r="P87" s="6">
        <f t="shared" si="42"/>
        <v>0.22155313990771863</v>
      </c>
      <c r="Q87" s="6">
        <f t="shared" si="42"/>
        <v>0.21932317230689757</v>
      </c>
      <c r="S87" s="6">
        <f t="shared" ref="S87:AD87" si="46">S49/S50-1</f>
        <v>-0.10843692144935202</v>
      </c>
      <c r="T87" s="6">
        <f t="shared" si="46"/>
        <v>-9.892984542211658E-2</v>
      </c>
      <c r="U87" s="6">
        <f t="shared" si="46"/>
        <v>-5.4647361046240128E-2</v>
      </c>
      <c r="V87" s="6">
        <f t="shared" si="46"/>
        <v>-2.4785939612438357E-3</v>
      </c>
      <c r="W87" s="6">
        <f t="shared" si="46"/>
        <v>4.4051825677267287E-2</v>
      </c>
      <c r="X87" s="6">
        <f t="shared" si="46"/>
        <v>0.179278230500582</v>
      </c>
      <c r="Y87" s="6">
        <f t="shared" si="46"/>
        <v>0.12137511693171188</v>
      </c>
      <c r="Z87" s="6">
        <f t="shared" si="46"/>
        <v>0.35582182860119826</v>
      </c>
      <c r="AA87" s="6">
        <f t="shared" si="46"/>
        <v>0.30184640085630177</v>
      </c>
      <c r="AB87" s="6">
        <f t="shared" si="46"/>
        <v>0.28818443804034577</v>
      </c>
      <c r="AC87" s="6">
        <f t="shared" si="46"/>
        <v>0.22169390787518584</v>
      </c>
      <c r="AD87" s="6">
        <f t="shared" si="46"/>
        <v>0.21916817359855334</v>
      </c>
    </row>
    <row r="88" spans="2:30" x14ac:dyDescent="0.25">
      <c r="B88" s="4"/>
    </row>
    <row r="89" spans="2:30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  <ignoredErrors>
    <ignoredError sqref="F55:Q8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85DE-6F09-443C-A9CC-9DDB00F022D0}">
  <sheetPr>
    <tabColor theme="1"/>
  </sheetPr>
  <dimension ref="B1:AD89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x14ac:dyDescent="0.25"/>
  <cols>
    <col min="1" max="1" width="3.7109375" style="2" customWidth="1"/>
    <col min="2" max="2" width="11.28515625" style="2" customWidth="1"/>
    <col min="3" max="3" width="8.140625" style="2" customWidth="1"/>
    <col min="4" max="4" width="14.42578125" style="2" customWidth="1"/>
    <col min="5" max="5" width="26.7109375" style="2" bestFit="1" customWidth="1"/>
    <col min="6" max="17" width="10.5703125" style="2" customWidth="1"/>
    <col min="18" max="18" width="3.28515625" style="2" customWidth="1"/>
    <col min="19" max="16384" width="9.140625" style="2"/>
  </cols>
  <sheetData>
    <row r="1" spans="2:30" hidden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0" hidden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0" hidden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0" hidden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0" hidden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0" hidden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0" ht="15.75" x14ac:dyDescent="0.25">
      <c r="E7" s="1"/>
    </row>
    <row r="8" spans="2:30" ht="15.75" x14ac:dyDescent="0.25">
      <c r="E8" s="1"/>
    </row>
    <row r="9" spans="2:30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</row>
    <row r="10" spans="2:30" x14ac:dyDescent="0.25">
      <c r="B10" s="24" t="s">
        <v>1</v>
      </c>
      <c r="C10" s="24" t="s">
        <v>2</v>
      </c>
      <c r="D10" s="24" t="s">
        <v>3</v>
      </c>
      <c r="E10" s="20" t="s">
        <v>10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0" ht="3.75" customHeight="1" x14ac:dyDescent="0.25">
      <c r="E11" s="9"/>
    </row>
    <row r="12" spans="2:30" x14ac:dyDescent="0.25">
      <c r="E12" s="25" t="s">
        <v>5</v>
      </c>
    </row>
    <row r="13" spans="2:30" ht="15.75" customHeight="1" x14ac:dyDescent="0.25">
      <c r="B13" s="19" t="s">
        <v>4</v>
      </c>
      <c r="C13" s="19" t="s">
        <v>11</v>
      </c>
      <c r="D13" s="19" t="s">
        <v>5</v>
      </c>
      <c r="E13" s="12">
        <f>Input!$J$30</f>
        <v>2023</v>
      </c>
      <c r="F13" s="5">
        <v>780.25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MROUND(F13,Input!$D$7)</f>
        <v>780</v>
      </c>
      <c r="T13" s="5">
        <f>MROUND(G13,Input!$D$7)</f>
        <v>0</v>
      </c>
      <c r="U13" s="5">
        <f>MROUND(H13,Input!$D$7)</f>
        <v>0</v>
      </c>
      <c r="V13" s="5">
        <f>MROUND(I13,Input!$D$7)</f>
        <v>0</v>
      </c>
      <c r="W13" s="5">
        <f>MROUND(J13,Input!$D$7)</f>
        <v>0</v>
      </c>
      <c r="X13" s="5">
        <f>MROUND(K13,Input!$D$7)</f>
        <v>0</v>
      </c>
      <c r="Y13" s="5">
        <f>MROUND(L13,Input!$D$7)</f>
        <v>0</v>
      </c>
      <c r="Z13" s="5">
        <f>MROUND(M13,Input!$D$7)</f>
        <v>0</v>
      </c>
      <c r="AA13" s="5">
        <f>MROUND(N13,Input!$D$7)</f>
        <v>0</v>
      </c>
      <c r="AB13" s="5">
        <f>MROUND(O13,Input!$D$7)</f>
        <v>0</v>
      </c>
      <c r="AC13" s="5">
        <f>MROUND(P13,Input!$D$7)</f>
        <v>0</v>
      </c>
      <c r="AD13" s="5">
        <f>MROUND(Q13,Input!$D$7)</f>
        <v>0</v>
      </c>
    </row>
    <row r="14" spans="2:30" x14ac:dyDescent="0.25">
      <c r="B14" s="19" t="s">
        <v>4</v>
      </c>
      <c r="C14" s="19" t="s">
        <v>11</v>
      </c>
      <c r="D14" s="19" t="s">
        <v>5</v>
      </c>
      <c r="E14" s="12">
        <f>Input!$J$31</f>
        <v>2022</v>
      </c>
      <c r="F14" s="5">
        <v>1249.5999999999999</v>
      </c>
      <c r="G14" s="5">
        <v>1394.3157894736842</v>
      </c>
      <c r="H14" s="5">
        <v>1510.2608695652175</v>
      </c>
      <c r="I14" s="5">
        <v>1611.1904761904761</v>
      </c>
      <c r="J14" s="5">
        <v>1694.1428571428571</v>
      </c>
      <c r="K14" s="5">
        <v>1694.590909090909</v>
      </c>
      <c r="L14" s="5">
        <v>1439</v>
      </c>
      <c r="M14" s="5">
        <v>1338</v>
      </c>
      <c r="N14" s="5">
        <v>1343.2380952380952</v>
      </c>
      <c r="O14" s="5">
        <v>1141.047619047619</v>
      </c>
      <c r="P14" s="5">
        <v>1081.25</v>
      </c>
      <c r="Q14" s="5">
        <v>1020.3333333333334</v>
      </c>
      <c r="S14" s="5">
        <f>MROUND(F14,Input!$D$7)</f>
        <v>1250</v>
      </c>
      <c r="T14" s="5">
        <f>MROUND(G14,Input!$D$7)</f>
        <v>1394</v>
      </c>
      <c r="U14" s="5">
        <f>MROUND(H14,Input!$D$7)</f>
        <v>1510</v>
      </c>
      <c r="V14" s="5">
        <f>MROUND(I14,Input!$D$7)</f>
        <v>1611</v>
      </c>
      <c r="W14" s="5">
        <f>MROUND(J14,Input!$D$7)</f>
        <v>1694</v>
      </c>
      <c r="X14" s="5">
        <f>MROUND(K14,Input!$D$7)</f>
        <v>1695</v>
      </c>
      <c r="Y14" s="5">
        <f>MROUND(L14,Input!$D$7)</f>
        <v>1439</v>
      </c>
      <c r="Z14" s="5">
        <f>MROUND(M14,Input!$D$7)</f>
        <v>1338</v>
      </c>
      <c r="AA14" s="5">
        <f>MROUND(N14,Input!$D$7)</f>
        <v>1343</v>
      </c>
      <c r="AB14" s="5">
        <f>MROUND(O14,Input!$D$7)</f>
        <v>1141</v>
      </c>
      <c r="AC14" s="5">
        <f>MROUND(P14,Input!$D$7)</f>
        <v>1081</v>
      </c>
      <c r="AD14" s="5">
        <f>MROUND(Q14,Input!$D$7)</f>
        <v>1020</v>
      </c>
    </row>
    <row r="15" spans="2:30" x14ac:dyDescent="0.25">
      <c r="B15" s="19" t="s">
        <v>4</v>
      </c>
      <c r="C15" s="19" t="s">
        <v>11</v>
      </c>
      <c r="D15" s="19" t="s">
        <v>5</v>
      </c>
      <c r="E15" s="12">
        <f>Input!$J$32</f>
        <v>2021</v>
      </c>
      <c r="F15" s="5">
        <v>1380.578947368421</v>
      </c>
      <c r="G15" s="5">
        <v>1458.1052631578948</v>
      </c>
      <c r="H15" s="5">
        <v>1619.1739130434783</v>
      </c>
      <c r="I15" s="5">
        <v>1794.3181818181818</v>
      </c>
      <c r="J15" s="5">
        <v>1895.7</v>
      </c>
      <c r="K15" s="5">
        <v>1930</v>
      </c>
      <c r="L15" s="5">
        <v>1840.047619047619</v>
      </c>
      <c r="M15" s="5">
        <v>1736.8636363636363</v>
      </c>
      <c r="N15" s="5">
        <v>1770.7619047619048</v>
      </c>
      <c r="O15" s="5">
        <v>1673.952380952381</v>
      </c>
      <c r="P15" s="5">
        <v>1704.1</v>
      </c>
      <c r="Q15" s="5">
        <v>1683.2857142857142</v>
      </c>
      <c r="S15" s="5">
        <f>MROUND(F15,Input!$D$7)</f>
        <v>1381</v>
      </c>
      <c r="T15" s="5">
        <f>MROUND(G15,Input!$D$7)</f>
        <v>1458</v>
      </c>
      <c r="U15" s="5">
        <f>MROUND(H15,Input!$D$7)</f>
        <v>1619</v>
      </c>
      <c r="V15" s="5">
        <f>MROUND(I15,Input!$D$7)</f>
        <v>1794</v>
      </c>
      <c r="W15" s="5">
        <f>MROUND(J15,Input!$D$7)</f>
        <v>1896</v>
      </c>
      <c r="X15" s="5">
        <f>MROUND(K15,Input!$D$7)</f>
        <v>1930</v>
      </c>
      <c r="Y15" s="5">
        <f>MROUND(L15,Input!$D$7)</f>
        <v>1840</v>
      </c>
      <c r="Z15" s="5">
        <f>MROUND(M15,Input!$D$7)</f>
        <v>1737</v>
      </c>
      <c r="AA15" s="5">
        <f>MROUND(N15,Input!$D$7)</f>
        <v>1771</v>
      </c>
      <c r="AB15" s="5">
        <f>MROUND(O15,Input!$D$7)</f>
        <v>1674</v>
      </c>
      <c r="AC15" s="5">
        <f>MROUND(P15,Input!$D$7)</f>
        <v>1704</v>
      </c>
      <c r="AD15" s="5">
        <f>MROUND(Q15,Input!$D$7)</f>
        <v>1683</v>
      </c>
    </row>
    <row r="16" spans="2:30" x14ac:dyDescent="0.25">
      <c r="B16" s="19" t="s">
        <v>4</v>
      </c>
      <c r="C16" s="19" t="s">
        <v>11</v>
      </c>
      <c r="D16" s="19" t="s">
        <v>5</v>
      </c>
      <c r="E16" s="12">
        <f>Input!$J$33</f>
        <v>2020</v>
      </c>
      <c r="F16" s="5">
        <v>1115.2380952380952</v>
      </c>
      <c r="G16" s="5">
        <v>1397.3684210526317</v>
      </c>
      <c r="H16" s="5">
        <v>1326.590909090909</v>
      </c>
      <c r="I16" s="5">
        <v>1139.3181818181818</v>
      </c>
      <c r="J16" s="5">
        <v>1223.7</v>
      </c>
      <c r="K16" s="5">
        <v>1559.6363636363637</v>
      </c>
      <c r="L16" s="5">
        <v>1805.1363636363637</v>
      </c>
      <c r="M16" s="5">
        <v>1780.8095238095239</v>
      </c>
      <c r="N16" s="5">
        <v>1874.8095238095239</v>
      </c>
      <c r="O16" s="5">
        <v>1762.590909090909</v>
      </c>
      <c r="P16" s="5">
        <v>1746.578947368421</v>
      </c>
      <c r="Q16" s="5">
        <v>1711.4545454545455</v>
      </c>
      <c r="S16" s="5">
        <f>MROUND(F16,Input!$D$7)</f>
        <v>1115</v>
      </c>
      <c r="T16" s="5">
        <f>MROUND(G16,Input!$D$7)</f>
        <v>1397</v>
      </c>
      <c r="U16" s="5">
        <f>MROUND(H16,Input!$D$7)</f>
        <v>1327</v>
      </c>
      <c r="V16" s="5">
        <f>MROUND(I16,Input!$D$7)</f>
        <v>1139</v>
      </c>
      <c r="W16" s="5">
        <f>MROUND(J16,Input!$D$7)</f>
        <v>1224</v>
      </c>
      <c r="X16" s="5">
        <f>MROUND(K16,Input!$D$7)</f>
        <v>1560</v>
      </c>
      <c r="Y16" s="5">
        <f>MROUND(L16,Input!$D$7)</f>
        <v>1805</v>
      </c>
      <c r="Z16" s="5">
        <f>MROUND(M16,Input!$D$7)</f>
        <v>1781</v>
      </c>
      <c r="AA16" s="5">
        <f>MROUND(N16,Input!$D$7)</f>
        <v>1875</v>
      </c>
      <c r="AB16" s="5">
        <f>MROUND(O16,Input!$D$7)</f>
        <v>1763</v>
      </c>
      <c r="AC16" s="5">
        <f>MROUND(P16,Input!$D$7)</f>
        <v>1747</v>
      </c>
      <c r="AD16" s="5">
        <f>MROUND(Q16,Input!$D$7)</f>
        <v>1711</v>
      </c>
    </row>
    <row r="17" spans="2:30" x14ac:dyDescent="0.25">
      <c r="B17" s="19" t="s">
        <v>4</v>
      </c>
      <c r="C17" s="19" t="s">
        <v>11</v>
      </c>
      <c r="D17" s="19" t="s">
        <v>5</v>
      </c>
      <c r="E17" s="12">
        <f>Input!$J$34</f>
        <v>2019</v>
      </c>
      <c r="F17" s="5">
        <v>1000.4285714285714</v>
      </c>
      <c r="G17" s="5">
        <v>1224</v>
      </c>
      <c r="H17" s="5">
        <v>1393.6666666666667</v>
      </c>
      <c r="I17" s="5">
        <v>1460.5</v>
      </c>
      <c r="J17" s="5">
        <v>1687.8636363636363</v>
      </c>
      <c r="K17" s="5">
        <v>1740.75</v>
      </c>
      <c r="L17" s="5">
        <v>1658.1363636363637</v>
      </c>
      <c r="M17" s="5">
        <v>1659.9545454545455</v>
      </c>
      <c r="N17" s="5">
        <v>1593.9</v>
      </c>
      <c r="O17" s="5">
        <v>1421.8695652173913</v>
      </c>
      <c r="P17" s="5">
        <v>1520.3157894736842</v>
      </c>
      <c r="Q17" s="5">
        <v>1474.7142857142858</v>
      </c>
      <c r="S17" s="5">
        <f>MROUND(F17,Input!$D$7)</f>
        <v>1000</v>
      </c>
      <c r="T17" s="5">
        <f>MROUND(G17,Input!$D$7)</f>
        <v>1224</v>
      </c>
      <c r="U17" s="5">
        <f>MROUND(H17,Input!$D$7)</f>
        <v>1394</v>
      </c>
      <c r="V17" s="5">
        <f>MROUND(I17,Input!$D$7)</f>
        <v>1461</v>
      </c>
      <c r="W17" s="5">
        <f>MROUND(J17,Input!$D$7)</f>
        <v>1688</v>
      </c>
      <c r="X17" s="5">
        <f>MROUND(K17,Input!$D$7)</f>
        <v>1741</v>
      </c>
      <c r="Y17" s="5">
        <f>MROUND(L17,Input!$D$7)</f>
        <v>1658</v>
      </c>
      <c r="Z17" s="5">
        <f>MROUND(M17,Input!$D$7)</f>
        <v>1660</v>
      </c>
      <c r="AA17" s="5">
        <f>MROUND(N17,Input!$D$7)</f>
        <v>1594</v>
      </c>
      <c r="AB17" s="5">
        <f>MROUND(O17,Input!$D$7)</f>
        <v>1422</v>
      </c>
      <c r="AC17" s="5">
        <f>MROUND(P17,Input!$D$7)</f>
        <v>1520</v>
      </c>
      <c r="AD17" s="5">
        <f>MROUND(Q17,Input!$D$7)</f>
        <v>1475</v>
      </c>
    </row>
    <row r="18" spans="2:30" x14ac:dyDescent="0.25">
      <c r="B18" s="19" t="s">
        <v>4</v>
      </c>
      <c r="C18" s="19" t="s">
        <v>11</v>
      </c>
      <c r="D18" s="19" t="s">
        <v>5</v>
      </c>
      <c r="E18" s="12">
        <f>Input!$J$35</f>
        <v>2018</v>
      </c>
      <c r="F18" s="5">
        <v>1123.5714285714287</v>
      </c>
      <c r="G18" s="5">
        <v>1289.8421052631579</v>
      </c>
      <c r="H18" s="5">
        <v>1514.6818181818182</v>
      </c>
      <c r="I18" s="5">
        <v>1575.7619047619048</v>
      </c>
      <c r="J18" s="5">
        <v>1729.1818181818182</v>
      </c>
      <c r="K18" s="5">
        <v>1847.1904761904761</v>
      </c>
      <c r="L18" s="5">
        <v>1711.0952380952381</v>
      </c>
      <c r="M18" s="5">
        <v>1629.5652173913043</v>
      </c>
      <c r="N18" s="5">
        <v>1596.8421052631579</v>
      </c>
      <c r="O18" s="5">
        <v>1388.4347826086957</v>
      </c>
      <c r="P18" s="5">
        <v>1451.5</v>
      </c>
      <c r="Q18" s="5">
        <v>1401.5</v>
      </c>
      <c r="S18" s="5">
        <f>MROUND(F18,Input!$D$7)</f>
        <v>1124</v>
      </c>
      <c r="T18" s="5">
        <f>MROUND(G18,Input!$D$7)</f>
        <v>1290</v>
      </c>
      <c r="U18" s="5">
        <f>MROUND(H18,Input!$D$7)</f>
        <v>1515</v>
      </c>
      <c r="V18" s="5">
        <f>MROUND(I18,Input!$D$7)</f>
        <v>1576</v>
      </c>
      <c r="W18" s="5">
        <f>MROUND(J18,Input!$D$7)</f>
        <v>1729</v>
      </c>
      <c r="X18" s="5">
        <f>MROUND(K18,Input!$D$7)</f>
        <v>1847</v>
      </c>
      <c r="Y18" s="5">
        <f>MROUND(L18,Input!$D$7)</f>
        <v>1711</v>
      </c>
      <c r="Z18" s="5">
        <f>MROUND(M18,Input!$D$7)</f>
        <v>1630</v>
      </c>
      <c r="AA18" s="5">
        <f>MROUND(N18,Input!$D$7)</f>
        <v>1597</v>
      </c>
      <c r="AB18" s="5">
        <f>MROUND(O18,Input!$D$7)</f>
        <v>1388</v>
      </c>
      <c r="AC18" s="5">
        <f>MROUND(P18,Input!$D$7)</f>
        <v>1452</v>
      </c>
      <c r="AD18" s="5">
        <f>MROUND(Q18,Input!$D$7)</f>
        <v>1402</v>
      </c>
    </row>
    <row r="19" spans="2:30" ht="6" customHeight="1" x14ac:dyDescent="0.25">
      <c r="E19" s="10"/>
    </row>
    <row r="20" spans="2:30" x14ac:dyDescent="0.25">
      <c r="E20" s="25" t="s">
        <v>6</v>
      </c>
    </row>
    <row r="21" spans="2:30" ht="15.75" customHeight="1" x14ac:dyDescent="0.25">
      <c r="B21" s="19" t="s">
        <v>4</v>
      </c>
      <c r="C21" s="19" t="s">
        <v>11</v>
      </c>
      <c r="D21" s="19" t="s">
        <v>6</v>
      </c>
      <c r="E21" s="12">
        <f>Input!$J$30</f>
        <v>2023</v>
      </c>
      <c r="F21" s="5">
        <v>242.3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MROUND(F21,Input!$D$7)</f>
        <v>242</v>
      </c>
      <c r="T21" s="5">
        <f>MROUND(G21,Input!$D$7)</f>
        <v>0</v>
      </c>
      <c r="U21" s="5">
        <f>MROUND(H21,Input!$D$7)</f>
        <v>0</v>
      </c>
      <c r="V21" s="5">
        <f>MROUND(I21,Input!$D$7)</f>
        <v>0</v>
      </c>
      <c r="W21" s="5">
        <f>MROUND(J21,Input!$D$7)</f>
        <v>0</v>
      </c>
      <c r="X21" s="5">
        <f>MROUND(K21,Input!$D$7)</f>
        <v>0</v>
      </c>
      <c r="Y21" s="5">
        <f>MROUND(L21,Input!$D$7)</f>
        <v>0</v>
      </c>
      <c r="Z21" s="5">
        <f>MROUND(M21,Input!$D$7)</f>
        <v>0</v>
      </c>
      <c r="AA21" s="5">
        <f>MROUND(N21,Input!$D$7)</f>
        <v>0</v>
      </c>
      <c r="AB21" s="5">
        <f>MROUND(O21,Input!$D$7)</f>
        <v>0</v>
      </c>
      <c r="AC21" s="5">
        <f>MROUND(P21,Input!$D$7)</f>
        <v>0</v>
      </c>
      <c r="AD21" s="5">
        <f>MROUND(Q21,Input!$D$7)</f>
        <v>0</v>
      </c>
    </row>
    <row r="22" spans="2:30" x14ac:dyDescent="0.25">
      <c r="B22" s="19" t="s">
        <v>4</v>
      </c>
      <c r="C22" s="19" t="s">
        <v>11</v>
      </c>
      <c r="D22" s="19" t="s">
        <v>6</v>
      </c>
      <c r="E22" s="12">
        <f>Input!$J$31</f>
        <v>2022</v>
      </c>
      <c r="F22" s="5">
        <v>1006.35</v>
      </c>
      <c r="G22" s="5">
        <v>981.73684210526312</v>
      </c>
      <c r="H22" s="5">
        <v>843.3478260869565</v>
      </c>
      <c r="I22" s="5">
        <v>752.76190476190482</v>
      </c>
      <c r="J22" s="5">
        <v>645.66666666666663</v>
      </c>
      <c r="K22" s="5">
        <v>549.5</v>
      </c>
      <c r="L22" s="5">
        <v>515.29999999999995</v>
      </c>
      <c r="M22" s="5">
        <v>467.43478260869563</v>
      </c>
      <c r="N22" s="5">
        <v>408</v>
      </c>
      <c r="O22" s="5">
        <v>374.90476190476193</v>
      </c>
      <c r="P22" s="5">
        <v>327</v>
      </c>
      <c r="Q22" s="5">
        <v>308.61904761904759</v>
      </c>
      <c r="S22" s="5">
        <f>MROUND(F22,Input!$D$7)</f>
        <v>1006</v>
      </c>
      <c r="T22" s="5">
        <f>MROUND(G22,Input!$D$7)</f>
        <v>982</v>
      </c>
      <c r="U22" s="5">
        <f>MROUND(H22,Input!$D$7)</f>
        <v>843</v>
      </c>
      <c r="V22" s="5">
        <f>MROUND(I22,Input!$D$7)</f>
        <v>753</v>
      </c>
      <c r="W22" s="5">
        <f>MROUND(J22,Input!$D$7)</f>
        <v>646</v>
      </c>
      <c r="X22" s="5">
        <f>MROUND(K22,Input!$D$7)</f>
        <v>550</v>
      </c>
      <c r="Y22" s="5">
        <f>MROUND(L22,Input!$D$7)</f>
        <v>515</v>
      </c>
      <c r="Z22" s="5">
        <f>MROUND(M22,Input!$D$7)</f>
        <v>467</v>
      </c>
      <c r="AA22" s="5">
        <f>MROUND(N22,Input!$D$7)</f>
        <v>408</v>
      </c>
      <c r="AB22" s="5">
        <f>MROUND(O22,Input!$D$7)</f>
        <v>375</v>
      </c>
      <c r="AC22" s="5">
        <f>MROUND(P22,Input!$D$7)</f>
        <v>327</v>
      </c>
      <c r="AD22" s="5">
        <f>MROUND(Q22,Input!$D$7)</f>
        <v>309</v>
      </c>
    </row>
    <row r="23" spans="2:30" x14ac:dyDescent="0.25">
      <c r="B23" s="19" t="s">
        <v>4</v>
      </c>
      <c r="C23" s="19" t="s">
        <v>11</v>
      </c>
      <c r="D23" s="19" t="s">
        <v>6</v>
      </c>
      <c r="E23" s="12">
        <f>Input!$J$32</f>
        <v>2021</v>
      </c>
      <c r="F23" s="5">
        <v>2526.5789473684213</v>
      </c>
      <c r="G23" s="5">
        <v>2588.6842105263158</v>
      </c>
      <c r="H23" s="5">
        <v>2421.086956521739</v>
      </c>
      <c r="I23" s="5">
        <v>1816.3636363636363</v>
      </c>
      <c r="J23" s="5">
        <v>1591.75</v>
      </c>
      <c r="K23" s="5">
        <v>1472.7272727272727</v>
      </c>
      <c r="L23" s="5">
        <v>1386.047619047619</v>
      </c>
      <c r="M23" s="5">
        <v>1445.7272727272727</v>
      </c>
      <c r="N23" s="5">
        <v>1473.1428571428571</v>
      </c>
      <c r="O23" s="5">
        <v>1378.6666666666667</v>
      </c>
      <c r="P23" s="5">
        <v>1337.65</v>
      </c>
      <c r="Q23" s="5">
        <v>1183.4285714285713</v>
      </c>
      <c r="S23" s="5">
        <f>MROUND(F23,Input!$D$7)</f>
        <v>2527</v>
      </c>
      <c r="T23" s="5">
        <f>MROUND(G23,Input!$D$7)</f>
        <v>2589</v>
      </c>
      <c r="U23" s="5">
        <f>MROUND(H23,Input!$D$7)</f>
        <v>2421</v>
      </c>
      <c r="V23" s="5">
        <f>MROUND(I23,Input!$D$7)</f>
        <v>1816</v>
      </c>
      <c r="W23" s="5">
        <f>MROUND(J23,Input!$D$7)</f>
        <v>1592</v>
      </c>
      <c r="X23" s="5">
        <f>MROUND(K23,Input!$D$7)</f>
        <v>1473</v>
      </c>
      <c r="Y23" s="5">
        <f>MROUND(L23,Input!$D$7)</f>
        <v>1386</v>
      </c>
      <c r="Z23" s="5">
        <f>MROUND(M23,Input!$D$7)</f>
        <v>1446</v>
      </c>
      <c r="AA23" s="5">
        <f>MROUND(N23,Input!$D$7)</f>
        <v>1473</v>
      </c>
      <c r="AB23" s="5">
        <f>MROUND(O23,Input!$D$7)</f>
        <v>1379</v>
      </c>
      <c r="AC23" s="5">
        <f>MROUND(P23,Input!$D$7)</f>
        <v>1338</v>
      </c>
      <c r="AD23" s="5">
        <f>MROUND(Q23,Input!$D$7)</f>
        <v>1183</v>
      </c>
    </row>
    <row r="24" spans="2:30" x14ac:dyDescent="0.25">
      <c r="B24" s="19" t="s">
        <v>4</v>
      </c>
      <c r="C24" s="19" t="s">
        <v>11</v>
      </c>
      <c r="D24" s="19" t="s">
        <v>6</v>
      </c>
      <c r="E24" s="12">
        <f>Input!$J$33</f>
        <v>2020</v>
      </c>
      <c r="F24" s="5">
        <v>1153.5714285714287</v>
      </c>
      <c r="G24" s="5">
        <v>1465.2631578947369</v>
      </c>
      <c r="H24" s="5">
        <v>1723.7727272727273</v>
      </c>
      <c r="I24" s="5">
        <v>2069.3636363636365</v>
      </c>
      <c r="J24" s="5">
        <v>2260.75</v>
      </c>
      <c r="K24" s="5">
        <v>2338.4545454545455</v>
      </c>
      <c r="L24" s="5">
        <v>2267.1363636363635</v>
      </c>
      <c r="M24" s="5">
        <v>2339.1904761904761</v>
      </c>
      <c r="N24" s="5">
        <v>2356.8095238095239</v>
      </c>
      <c r="O24" s="5">
        <v>2386.9545454545455</v>
      </c>
      <c r="P24" s="5">
        <v>2535.7368421052633</v>
      </c>
      <c r="Q24" s="5">
        <v>2381.409090909091</v>
      </c>
      <c r="S24" s="5">
        <f>MROUND(F24,Input!$D$7)</f>
        <v>1154</v>
      </c>
      <c r="T24" s="5">
        <f>MROUND(G24,Input!$D$7)</f>
        <v>1465</v>
      </c>
      <c r="U24" s="5">
        <f>MROUND(H24,Input!$D$7)</f>
        <v>1724</v>
      </c>
      <c r="V24" s="5">
        <f>MROUND(I24,Input!$D$7)</f>
        <v>2069</v>
      </c>
      <c r="W24" s="5">
        <f>MROUND(J24,Input!$D$7)</f>
        <v>2261</v>
      </c>
      <c r="X24" s="5">
        <f>MROUND(K24,Input!$D$7)</f>
        <v>2338</v>
      </c>
      <c r="Y24" s="5">
        <f>MROUND(L24,Input!$D$7)</f>
        <v>2267</v>
      </c>
      <c r="Z24" s="5">
        <f>MROUND(M24,Input!$D$7)</f>
        <v>2339</v>
      </c>
      <c r="AA24" s="5">
        <f>MROUND(N24,Input!$D$7)</f>
        <v>2357</v>
      </c>
      <c r="AB24" s="5">
        <f>MROUND(O24,Input!$D$7)</f>
        <v>2387</v>
      </c>
      <c r="AC24" s="5">
        <f>MROUND(P24,Input!$D$7)</f>
        <v>2536</v>
      </c>
      <c r="AD24" s="5">
        <f>MROUND(Q24,Input!$D$7)</f>
        <v>2381</v>
      </c>
    </row>
    <row r="25" spans="2:30" x14ac:dyDescent="0.25">
      <c r="B25" s="19" t="s">
        <v>4</v>
      </c>
      <c r="C25" s="19" t="s">
        <v>11</v>
      </c>
      <c r="D25" s="19" t="s">
        <v>6</v>
      </c>
      <c r="E25" s="12">
        <f>Input!$J$34</f>
        <v>2019</v>
      </c>
      <c r="F25" s="5">
        <v>530.52380952380952</v>
      </c>
      <c r="G25" s="5">
        <v>617.0526315789474</v>
      </c>
      <c r="H25" s="5">
        <v>668.66666666666663</v>
      </c>
      <c r="I25" s="5">
        <v>763.31818181818187</v>
      </c>
      <c r="J25" s="5">
        <v>878.31818181818187</v>
      </c>
      <c r="K25" s="5">
        <v>925.8</v>
      </c>
      <c r="L25" s="5">
        <v>1099.8636363636363</v>
      </c>
      <c r="M25" s="5">
        <v>1186.6818181818182</v>
      </c>
      <c r="N25" s="5">
        <v>1503.15</v>
      </c>
      <c r="O25" s="5">
        <v>1448.0869565217392</v>
      </c>
      <c r="P25" s="5">
        <v>1367.8421052631579</v>
      </c>
      <c r="Q25" s="5">
        <v>1350.2857142857142</v>
      </c>
      <c r="S25" s="5">
        <f>MROUND(F25,Input!$D$7)</f>
        <v>531</v>
      </c>
      <c r="T25" s="5">
        <f>MROUND(G25,Input!$D$7)</f>
        <v>617</v>
      </c>
      <c r="U25" s="5">
        <f>MROUND(H25,Input!$D$7)</f>
        <v>669</v>
      </c>
      <c r="V25" s="5">
        <f>MROUND(I25,Input!$D$7)</f>
        <v>763</v>
      </c>
      <c r="W25" s="5">
        <f>MROUND(J25,Input!$D$7)</f>
        <v>878</v>
      </c>
      <c r="X25" s="5">
        <f>MROUND(K25,Input!$D$7)</f>
        <v>926</v>
      </c>
      <c r="Y25" s="5">
        <f>MROUND(L25,Input!$D$7)</f>
        <v>1100</v>
      </c>
      <c r="Z25" s="5">
        <f>MROUND(M25,Input!$D$7)</f>
        <v>1187</v>
      </c>
      <c r="AA25" s="5">
        <f>MROUND(N25,Input!$D$7)</f>
        <v>1503</v>
      </c>
      <c r="AB25" s="5">
        <f>MROUND(O25,Input!$D$7)</f>
        <v>1448</v>
      </c>
      <c r="AC25" s="5">
        <f>MROUND(P25,Input!$D$7)</f>
        <v>1368</v>
      </c>
      <c r="AD25" s="5">
        <f>MROUND(Q25,Input!$D$7)</f>
        <v>1350</v>
      </c>
    </row>
    <row r="26" spans="2:30" x14ac:dyDescent="0.25">
      <c r="B26" s="19" t="s">
        <v>4</v>
      </c>
      <c r="C26" s="19" t="s">
        <v>11</v>
      </c>
      <c r="D26" s="19" t="s">
        <v>6</v>
      </c>
      <c r="E26" s="12">
        <f>Input!$J$35</f>
        <v>2018</v>
      </c>
      <c r="F26" s="5">
        <v>864.19047619047615</v>
      </c>
      <c r="G26" s="5">
        <v>868.57894736842104</v>
      </c>
      <c r="H26" s="5">
        <v>820.9545454545455</v>
      </c>
      <c r="I26" s="5">
        <v>779.90476190476193</v>
      </c>
      <c r="J26" s="5">
        <v>712.09090909090912</v>
      </c>
      <c r="K26" s="5">
        <v>695.57142857142856</v>
      </c>
      <c r="L26" s="5">
        <v>669.33333333333337</v>
      </c>
      <c r="M26" s="5">
        <v>675.60869565217388</v>
      </c>
      <c r="N26" s="5">
        <v>675.89473684210532</v>
      </c>
      <c r="O26" s="5">
        <v>629.86956521739125</v>
      </c>
      <c r="P26" s="5">
        <v>598.5</v>
      </c>
      <c r="Q26" s="5">
        <v>575.54999999999995</v>
      </c>
      <c r="S26" s="5">
        <f>MROUND(F26,Input!$D$7)</f>
        <v>864</v>
      </c>
      <c r="T26" s="5">
        <f>MROUND(G26,Input!$D$7)</f>
        <v>869</v>
      </c>
      <c r="U26" s="5">
        <f>MROUND(H26,Input!$D$7)</f>
        <v>821</v>
      </c>
      <c r="V26" s="5">
        <f>MROUND(I26,Input!$D$7)</f>
        <v>780</v>
      </c>
      <c r="W26" s="5">
        <f>MROUND(J26,Input!$D$7)</f>
        <v>712</v>
      </c>
      <c r="X26" s="5">
        <f>MROUND(K26,Input!$D$7)</f>
        <v>696</v>
      </c>
      <c r="Y26" s="5">
        <f>MROUND(L26,Input!$D$7)</f>
        <v>669</v>
      </c>
      <c r="Z26" s="5">
        <f>MROUND(M26,Input!$D$7)</f>
        <v>676</v>
      </c>
      <c r="AA26" s="5">
        <f>MROUND(N26,Input!$D$7)</f>
        <v>676</v>
      </c>
      <c r="AB26" s="5">
        <f>MROUND(O26,Input!$D$7)</f>
        <v>630</v>
      </c>
      <c r="AC26" s="5">
        <f>MROUND(P26,Input!$D$7)</f>
        <v>599</v>
      </c>
      <c r="AD26" s="5">
        <f>MROUND(Q26,Input!$D$7)</f>
        <v>576</v>
      </c>
    </row>
    <row r="27" spans="2:30" ht="6" customHeight="1" x14ac:dyDescent="0.25">
      <c r="E27" s="10"/>
    </row>
    <row r="28" spans="2:30" x14ac:dyDescent="0.25">
      <c r="E28" s="25" t="s">
        <v>7</v>
      </c>
    </row>
    <row r="29" spans="2:30" ht="15.75" customHeight="1" x14ac:dyDescent="0.25">
      <c r="B29" s="19" t="s">
        <v>4</v>
      </c>
      <c r="C29" s="19" t="s">
        <v>11</v>
      </c>
      <c r="D29" s="19" t="s">
        <v>7</v>
      </c>
      <c r="E29" s="12">
        <f>Input!$J$30</f>
        <v>2023</v>
      </c>
      <c r="F29" s="5">
        <v>223.9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MROUND(F29,Input!$D$7)</f>
        <v>224</v>
      </c>
      <c r="T29" s="5">
        <f>MROUND(G29,Input!$D$7)</f>
        <v>0</v>
      </c>
      <c r="U29" s="5">
        <f>MROUND(H29,Input!$D$7)</f>
        <v>0</v>
      </c>
      <c r="V29" s="5">
        <f>MROUND(I29,Input!$D$7)</f>
        <v>0</v>
      </c>
      <c r="W29" s="5">
        <f>MROUND(J29,Input!$D$7)</f>
        <v>0</v>
      </c>
      <c r="X29" s="5">
        <f>MROUND(K29,Input!$D$7)</f>
        <v>0</v>
      </c>
      <c r="Y29" s="5">
        <f>MROUND(L29,Input!$D$7)</f>
        <v>0</v>
      </c>
      <c r="Z29" s="5">
        <f>MROUND(M29,Input!$D$7)</f>
        <v>0</v>
      </c>
      <c r="AA29" s="5">
        <f>MROUND(N29,Input!$D$7)</f>
        <v>0</v>
      </c>
      <c r="AB29" s="5">
        <f>MROUND(O29,Input!$D$7)</f>
        <v>0</v>
      </c>
      <c r="AC29" s="5">
        <f>MROUND(P29,Input!$D$7)</f>
        <v>0</v>
      </c>
      <c r="AD29" s="5">
        <f>MROUND(Q29,Input!$D$7)</f>
        <v>0</v>
      </c>
    </row>
    <row r="30" spans="2:30" x14ac:dyDescent="0.25">
      <c r="B30" s="19" t="s">
        <v>4</v>
      </c>
      <c r="C30" s="19" t="s">
        <v>11</v>
      </c>
      <c r="D30" s="19" t="s">
        <v>7</v>
      </c>
      <c r="E30" s="12">
        <f>Input!$J$31</f>
        <v>2022</v>
      </c>
      <c r="F30" s="5">
        <v>271.75</v>
      </c>
      <c r="G30" s="5">
        <v>295.42105263157896</v>
      </c>
      <c r="H30" s="5">
        <v>314.47826086956519</v>
      </c>
      <c r="I30" s="5">
        <v>325.57142857142856</v>
      </c>
      <c r="J30" s="5">
        <v>362.38095238095241</v>
      </c>
      <c r="K30" s="5">
        <v>340.5</v>
      </c>
      <c r="L30" s="5">
        <v>348.9</v>
      </c>
      <c r="M30" s="5">
        <v>304.17391304347825</v>
      </c>
      <c r="N30" s="5">
        <v>316.66666666666669</v>
      </c>
      <c r="O30" s="5">
        <v>289.23809523809524</v>
      </c>
      <c r="P30" s="5">
        <v>267.05</v>
      </c>
      <c r="Q30" s="5">
        <v>322.57142857142856</v>
      </c>
      <c r="S30" s="5">
        <f>MROUND(F30,Input!$D$7)</f>
        <v>272</v>
      </c>
      <c r="T30" s="5">
        <f>MROUND(G30,Input!$D$7)</f>
        <v>295</v>
      </c>
      <c r="U30" s="5">
        <f>MROUND(H30,Input!$D$7)</f>
        <v>314</v>
      </c>
      <c r="V30" s="5">
        <f>MROUND(I30,Input!$D$7)</f>
        <v>326</v>
      </c>
      <c r="W30" s="5">
        <f>MROUND(J30,Input!$D$7)</f>
        <v>362</v>
      </c>
      <c r="X30" s="5">
        <f>MROUND(K30,Input!$D$7)</f>
        <v>341</v>
      </c>
      <c r="Y30" s="5">
        <f>MROUND(L30,Input!$D$7)</f>
        <v>349</v>
      </c>
      <c r="Z30" s="5">
        <f>MROUND(M30,Input!$D$7)</f>
        <v>304</v>
      </c>
      <c r="AA30" s="5">
        <f>MROUND(N30,Input!$D$7)</f>
        <v>317</v>
      </c>
      <c r="AB30" s="5">
        <f>MROUND(O30,Input!$D$7)</f>
        <v>289</v>
      </c>
      <c r="AC30" s="5">
        <f>MROUND(P30,Input!$D$7)</f>
        <v>267</v>
      </c>
      <c r="AD30" s="5">
        <f>MROUND(Q30,Input!$D$7)</f>
        <v>323</v>
      </c>
    </row>
    <row r="31" spans="2:30" x14ac:dyDescent="0.25">
      <c r="B31" s="19" t="s">
        <v>4</v>
      </c>
      <c r="C31" s="19" t="s">
        <v>11</v>
      </c>
      <c r="D31" s="19" t="s">
        <v>7</v>
      </c>
      <c r="E31" s="12">
        <f>Input!$J$32</f>
        <v>2021</v>
      </c>
      <c r="F31" s="5">
        <v>258.84210526315792</v>
      </c>
      <c r="G31" s="5">
        <v>260.89473684210526</v>
      </c>
      <c r="H31" s="5">
        <v>292.08695652173913</v>
      </c>
      <c r="I31" s="5">
        <v>305.22727272727275</v>
      </c>
      <c r="J31" s="5">
        <v>306.64999999999998</v>
      </c>
      <c r="K31" s="5">
        <v>332.31818181818181</v>
      </c>
      <c r="L31" s="5">
        <v>315.09523809523807</v>
      </c>
      <c r="M31" s="5">
        <v>303.68181818181819</v>
      </c>
      <c r="N31" s="5">
        <v>328.38095238095241</v>
      </c>
      <c r="O31" s="5">
        <v>332.8095238095238</v>
      </c>
      <c r="P31" s="5">
        <v>291.35000000000002</v>
      </c>
      <c r="Q31" s="5">
        <v>507.57142857142856</v>
      </c>
      <c r="S31" s="5">
        <f>MROUND(F31,Input!$D$7)</f>
        <v>259</v>
      </c>
      <c r="T31" s="5">
        <f>MROUND(G31,Input!$D$7)</f>
        <v>261</v>
      </c>
      <c r="U31" s="5">
        <f>MROUND(H31,Input!$D$7)</f>
        <v>292</v>
      </c>
      <c r="V31" s="5">
        <f>MROUND(I31,Input!$D$7)</f>
        <v>305</v>
      </c>
      <c r="W31" s="5">
        <f>MROUND(J31,Input!$D$7)</f>
        <v>307</v>
      </c>
      <c r="X31" s="5">
        <f>MROUND(K31,Input!$D$7)</f>
        <v>332</v>
      </c>
      <c r="Y31" s="5">
        <f>MROUND(L31,Input!$D$7)</f>
        <v>315</v>
      </c>
      <c r="Z31" s="5">
        <f>MROUND(M31,Input!$D$7)</f>
        <v>304</v>
      </c>
      <c r="AA31" s="5">
        <f>MROUND(N31,Input!$D$7)</f>
        <v>328</v>
      </c>
      <c r="AB31" s="5">
        <f>MROUND(O31,Input!$D$7)</f>
        <v>333</v>
      </c>
      <c r="AC31" s="5">
        <f>MROUND(P31,Input!$D$7)</f>
        <v>291</v>
      </c>
      <c r="AD31" s="5">
        <f>MROUND(Q31,Input!$D$7)</f>
        <v>508</v>
      </c>
    </row>
    <row r="32" spans="2:30" x14ac:dyDescent="0.25">
      <c r="B32" s="19" t="s">
        <v>4</v>
      </c>
      <c r="C32" s="19" t="s">
        <v>11</v>
      </c>
      <c r="D32" s="19" t="s">
        <v>7</v>
      </c>
      <c r="E32" s="12">
        <f>Input!$J$33</f>
        <v>2020</v>
      </c>
      <c r="F32" s="5">
        <v>263.23809523809524</v>
      </c>
      <c r="G32" s="5">
        <v>277.94736842105266</v>
      </c>
      <c r="H32" s="5">
        <v>256.09090909090907</v>
      </c>
      <c r="I32" s="5">
        <v>239.09090909090909</v>
      </c>
      <c r="J32" s="5">
        <v>213.8</v>
      </c>
      <c r="K32" s="5">
        <v>241.77272727272728</v>
      </c>
      <c r="L32" s="5">
        <v>241.5</v>
      </c>
      <c r="M32" s="5">
        <v>240.57142857142858</v>
      </c>
      <c r="N32" s="5">
        <v>261.42857142857144</v>
      </c>
      <c r="O32" s="5">
        <v>257.36363636363637</v>
      </c>
      <c r="P32" s="5">
        <v>271.26315789473682</v>
      </c>
      <c r="Q32" s="5">
        <v>388.68181818181819</v>
      </c>
      <c r="S32" s="5">
        <f>MROUND(F32,Input!$D$7)</f>
        <v>263</v>
      </c>
      <c r="T32" s="5">
        <f>MROUND(G32,Input!$D$7)</f>
        <v>278</v>
      </c>
      <c r="U32" s="5">
        <f>MROUND(H32,Input!$D$7)</f>
        <v>256</v>
      </c>
      <c r="V32" s="5">
        <f>MROUND(I32,Input!$D$7)</f>
        <v>239</v>
      </c>
      <c r="W32" s="5">
        <f>MROUND(J32,Input!$D$7)</f>
        <v>214</v>
      </c>
      <c r="X32" s="5">
        <f>MROUND(K32,Input!$D$7)</f>
        <v>242</v>
      </c>
      <c r="Y32" s="5">
        <f>MROUND(L32,Input!$D$7)</f>
        <v>242</v>
      </c>
      <c r="Z32" s="5">
        <f>MROUND(M32,Input!$D$7)</f>
        <v>241</v>
      </c>
      <c r="AA32" s="5">
        <f>MROUND(N32,Input!$D$7)</f>
        <v>261</v>
      </c>
      <c r="AB32" s="5">
        <f>MROUND(O32,Input!$D$7)</f>
        <v>257</v>
      </c>
      <c r="AC32" s="5">
        <f>MROUND(P32,Input!$D$7)</f>
        <v>271</v>
      </c>
      <c r="AD32" s="5">
        <f>MROUND(Q32,Input!$D$7)</f>
        <v>389</v>
      </c>
    </row>
    <row r="33" spans="2:30" x14ac:dyDescent="0.25">
      <c r="B33" s="19" t="s">
        <v>4</v>
      </c>
      <c r="C33" s="19" t="s">
        <v>11</v>
      </c>
      <c r="D33" s="19" t="s">
        <v>7</v>
      </c>
      <c r="E33" s="12">
        <f>Input!$J$34</f>
        <v>2019</v>
      </c>
      <c r="F33" s="5">
        <v>268.8095238095238</v>
      </c>
      <c r="G33" s="5">
        <v>259.73684210526318</v>
      </c>
      <c r="H33" s="5">
        <v>283.61904761904759</v>
      </c>
      <c r="I33" s="5">
        <v>292</v>
      </c>
      <c r="J33" s="5">
        <v>291.72727272727275</v>
      </c>
      <c r="K33" s="5">
        <v>321.75</v>
      </c>
      <c r="L33" s="5">
        <v>280.04545454545456</v>
      </c>
      <c r="M33" s="5">
        <v>284.81818181818181</v>
      </c>
      <c r="N33" s="5">
        <v>303.64999999999998</v>
      </c>
      <c r="O33" s="5">
        <v>282.39130434782606</v>
      </c>
      <c r="P33" s="5">
        <v>306</v>
      </c>
      <c r="Q33" s="5">
        <v>409.52380952380952</v>
      </c>
      <c r="S33" s="5">
        <f>MROUND(F33,Input!$D$7)</f>
        <v>269</v>
      </c>
      <c r="T33" s="5">
        <f>MROUND(G33,Input!$D$7)</f>
        <v>260</v>
      </c>
      <c r="U33" s="5">
        <f>MROUND(H33,Input!$D$7)</f>
        <v>284</v>
      </c>
      <c r="V33" s="5">
        <f>MROUND(I33,Input!$D$7)</f>
        <v>292</v>
      </c>
      <c r="W33" s="5">
        <f>MROUND(J33,Input!$D$7)</f>
        <v>292</v>
      </c>
      <c r="X33" s="5">
        <f>MROUND(K33,Input!$D$7)</f>
        <v>322</v>
      </c>
      <c r="Y33" s="5">
        <f>MROUND(L33,Input!$D$7)</f>
        <v>280</v>
      </c>
      <c r="Z33" s="5">
        <f>MROUND(M33,Input!$D$7)</f>
        <v>285</v>
      </c>
      <c r="AA33" s="5">
        <f>MROUND(N33,Input!$D$7)</f>
        <v>304</v>
      </c>
      <c r="AB33" s="5">
        <f>MROUND(O33,Input!$D$7)</f>
        <v>282</v>
      </c>
      <c r="AC33" s="5">
        <f>MROUND(P33,Input!$D$7)</f>
        <v>306</v>
      </c>
      <c r="AD33" s="5">
        <f>MROUND(Q33,Input!$D$7)</f>
        <v>410</v>
      </c>
    </row>
    <row r="34" spans="2:30" x14ac:dyDescent="0.25">
      <c r="B34" s="19" t="s">
        <v>4</v>
      </c>
      <c r="C34" s="19" t="s">
        <v>11</v>
      </c>
      <c r="D34" s="19" t="s">
        <v>7</v>
      </c>
      <c r="E34" s="12">
        <f>Input!$J$35</f>
        <v>2018</v>
      </c>
      <c r="F34" s="5">
        <v>288.76190476190476</v>
      </c>
      <c r="G34" s="5">
        <v>298.4736842105263</v>
      </c>
      <c r="H34" s="5">
        <v>329.09090909090907</v>
      </c>
      <c r="I34" s="5">
        <v>297.09523809523807</v>
      </c>
      <c r="J34" s="5">
        <v>310.45454545454544</v>
      </c>
      <c r="K34" s="5">
        <v>326.1904761904762</v>
      </c>
      <c r="L34" s="5">
        <v>296.14285714285717</v>
      </c>
      <c r="M34" s="5">
        <v>294.08695652173913</v>
      </c>
      <c r="N34" s="5">
        <v>293.5263157894737</v>
      </c>
      <c r="O34" s="5">
        <v>291.86956521739131</v>
      </c>
      <c r="P34" s="5">
        <v>305.2</v>
      </c>
      <c r="Q34" s="5">
        <v>400</v>
      </c>
      <c r="S34" s="5">
        <f>MROUND(F34,Input!$D$7)</f>
        <v>289</v>
      </c>
      <c r="T34" s="5">
        <f>MROUND(G34,Input!$D$7)</f>
        <v>298</v>
      </c>
      <c r="U34" s="5">
        <f>MROUND(H34,Input!$D$7)</f>
        <v>329</v>
      </c>
      <c r="V34" s="5">
        <f>MROUND(I34,Input!$D$7)</f>
        <v>297</v>
      </c>
      <c r="W34" s="5">
        <f>MROUND(J34,Input!$D$7)</f>
        <v>310</v>
      </c>
      <c r="X34" s="5">
        <f>MROUND(K34,Input!$D$7)</f>
        <v>326</v>
      </c>
      <c r="Y34" s="5">
        <f>MROUND(L34,Input!$D$7)</f>
        <v>296</v>
      </c>
      <c r="Z34" s="5">
        <f>MROUND(M34,Input!$D$7)</f>
        <v>294</v>
      </c>
      <c r="AA34" s="5">
        <f>MROUND(N34,Input!$D$7)</f>
        <v>294</v>
      </c>
      <c r="AB34" s="5">
        <f>MROUND(O34,Input!$D$7)</f>
        <v>292</v>
      </c>
      <c r="AC34" s="5">
        <f>MROUND(P34,Input!$D$7)</f>
        <v>305</v>
      </c>
      <c r="AD34" s="5">
        <f>MROUND(Q34,Input!$D$7)</f>
        <v>400</v>
      </c>
    </row>
    <row r="35" spans="2:30" ht="6" customHeight="1" x14ac:dyDescent="0.25">
      <c r="E35" s="10"/>
    </row>
    <row r="36" spans="2:30" x14ac:dyDescent="0.25">
      <c r="E36" s="25" t="s">
        <v>27</v>
      </c>
    </row>
    <row r="37" spans="2:30" ht="15.75" customHeight="1" x14ac:dyDescent="0.25">
      <c r="B37" s="19" t="s">
        <v>4</v>
      </c>
      <c r="C37" s="19" t="s">
        <v>11</v>
      </c>
      <c r="D37" s="19" t="s">
        <v>28</v>
      </c>
      <c r="E37" s="12">
        <f>Input!$J$30</f>
        <v>2023</v>
      </c>
      <c r="F37" s="5">
        <v>238.55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MROUND(F37,Input!$D$7)</f>
        <v>239</v>
      </c>
      <c r="T37" s="5">
        <f>MROUND(G37,Input!$D$7)</f>
        <v>0</v>
      </c>
      <c r="U37" s="5">
        <f>MROUND(H37,Input!$D$7)</f>
        <v>0</v>
      </c>
      <c r="V37" s="5">
        <f>MROUND(I37,Input!$D$7)</f>
        <v>0</v>
      </c>
      <c r="W37" s="5">
        <f>MROUND(J37,Input!$D$7)</f>
        <v>0</v>
      </c>
      <c r="X37" s="5">
        <f>MROUND(K37,Input!$D$7)</f>
        <v>0</v>
      </c>
      <c r="Y37" s="5">
        <f>MROUND(L37,Input!$D$7)</f>
        <v>0</v>
      </c>
      <c r="Z37" s="5">
        <f>MROUND(M37,Input!$D$7)</f>
        <v>0</v>
      </c>
      <c r="AA37" s="5">
        <f>MROUND(N37,Input!$D$7)</f>
        <v>0</v>
      </c>
      <c r="AB37" s="5">
        <f>MROUND(O37,Input!$D$7)</f>
        <v>0</v>
      </c>
      <c r="AC37" s="5">
        <f>MROUND(P37,Input!$D$7)</f>
        <v>0</v>
      </c>
      <c r="AD37" s="5">
        <f>MROUND(Q37,Input!$D$7)</f>
        <v>0</v>
      </c>
    </row>
    <row r="38" spans="2:30" x14ac:dyDescent="0.25">
      <c r="B38" s="19" t="s">
        <v>4</v>
      </c>
      <c r="C38" s="19" t="s">
        <v>11</v>
      </c>
      <c r="D38" s="19" t="s">
        <v>28</v>
      </c>
      <c r="E38" s="12">
        <f>Input!$J$31</f>
        <v>2022</v>
      </c>
      <c r="F38" s="5">
        <v>622.29999999999995</v>
      </c>
      <c r="G38" s="5">
        <v>670.63157894736844</v>
      </c>
      <c r="H38" s="5">
        <v>749.304347826087</v>
      </c>
      <c r="I38" s="5">
        <v>800.95238095238096</v>
      </c>
      <c r="J38" s="5">
        <v>497.8095238095238</v>
      </c>
      <c r="K38" s="5">
        <v>347.22727272727275</v>
      </c>
      <c r="L38" s="5">
        <v>386.8</v>
      </c>
      <c r="M38" s="5">
        <v>359.95652173913044</v>
      </c>
      <c r="N38" s="5">
        <v>308.28571428571428</v>
      </c>
      <c r="O38" s="5">
        <v>323.38095238095241</v>
      </c>
      <c r="P38" s="5">
        <v>304.7</v>
      </c>
      <c r="Q38" s="5">
        <v>300.85714285714283</v>
      </c>
      <c r="S38" s="5">
        <f>MROUND(F38,Input!$D$7)</f>
        <v>622</v>
      </c>
      <c r="T38" s="5">
        <f>MROUND(G38,Input!$D$7)</f>
        <v>671</v>
      </c>
      <c r="U38" s="5">
        <f>MROUND(H38,Input!$D$7)</f>
        <v>749</v>
      </c>
      <c r="V38" s="5">
        <f>MROUND(I38,Input!$D$7)</f>
        <v>801</v>
      </c>
      <c r="W38" s="5">
        <f>MROUND(J38,Input!$D$7)</f>
        <v>498</v>
      </c>
      <c r="X38" s="5">
        <f>MROUND(K38,Input!$D$7)</f>
        <v>347</v>
      </c>
      <c r="Y38" s="5">
        <f>MROUND(L38,Input!$D$7)</f>
        <v>387</v>
      </c>
      <c r="Z38" s="5">
        <f>MROUND(M38,Input!$D$7)</f>
        <v>360</v>
      </c>
      <c r="AA38" s="5">
        <f>MROUND(N38,Input!$D$7)</f>
        <v>308</v>
      </c>
      <c r="AB38" s="5">
        <f>MROUND(O38,Input!$D$7)</f>
        <v>323</v>
      </c>
      <c r="AC38" s="5">
        <f>MROUND(P38,Input!$D$7)</f>
        <v>305</v>
      </c>
      <c r="AD38" s="5">
        <f>MROUND(Q38,Input!$D$7)</f>
        <v>301</v>
      </c>
    </row>
    <row r="39" spans="2:30" x14ac:dyDescent="0.25">
      <c r="B39" s="19" t="s">
        <v>4</v>
      </c>
      <c r="C39" s="19" t="s">
        <v>11</v>
      </c>
      <c r="D39" s="19" t="s">
        <v>28</v>
      </c>
      <c r="E39" s="12">
        <f>Input!$J$32</f>
        <v>2021</v>
      </c>
      <c r="F39" s="5">
        <v>276.10526315789474</v>
      </c>
      <c r="G39" s="5">
        <v>560.73684210526312</v>
      </c>
      <c r="H39" s="5">
        <v>480.69565217391306</v>
      </c>
      <c r="I39" s="5">
        <v>411.36363636363637</v>
      </c>
      <c r="J39" s="5">
        <v>385.9</v>
      </c>
      <c r="K39" s="5">
        <v>460.40909090909093</v>
      </c>
      <c r="L39" s="5">
        <v>454.04761904761904</v>
      </c>
      <c r="M39" s="5">
        <v>422.81818181818181</v>
      </c>
      <c r="N39" s="5">
        <v>370.57142857142856</v>
      </c>
      <c r="O39" s="5">
        <v>466.95238095238096</v>
      </c>
      <c r="P39" s="5">
        <v>436.9</v>
      </c>
      <c r="Q39" s="5">
        <v>578.09523809523807</v>
      </c>
      <c r="S39" s="5">
        <f>MROUND(F39,Input!$D$7)</f>
        <v>276</v>
      </c>
      <c r="T39" s="5">
        <f>MROUND(G39,Input!$D$7)</f>
        <v>561</v>
      </c>
      <c r="U39" s="5">
        <f>MROUND(H39,Input!$D$7)</f>
        <v>481</v>
      </c>
      <c r="V39" s="5">
        <f>MROUND(I39,Input!$D$7)</f>
        <v>411</v>
      </c>
      <c r="W39" s="5">
        <f>MROUND(J39,Input!$D$7)</f>
        <v>386</v>
      </c>
      <c r="X39" s="5">
        <f>MROUND(K39,Input!$D$7)</f>
        <v>460</v>
      </c>
      <c r="Y39" s="5">
        <f>MROUND(L39,Input!$D$7)</f>
        <v>454</v>
      </c>
      <c r="Z39" s="5">
        <f>MROUND(M39,Input!$D$7)</f>
        <v>423</v>
      </c>
      <c r="AA39" s="5">
        <f>MROUND(N39,Input!$D$7)</f>
        <v>371</v>
      </c>
      <c r="AB39" s="5">
        <f>MROUND(O39,Input!$D$7)</f>
        <v>467</v>
      </c>
      <c r="AC39" s="5">
        <f>MROUND(P39,Input!$D$7)</f>
        <v>437</v>
      </c>
      <c r="AD39" s="5">
        <f>MROUND(Q39,Input!$D$7)</f>
        <v>578</v>
      </c>
    </row>
    <row r="40" spans="2:30" x14ac:dyDescent="0.25">
      <c r="B40" s="19" t="s">
        <v>4</v>
      </c>
      <c r="C40" s="19" t="s">
        <v>11</v>
      </c>
      <c r="D40" s="19" t="s">
        <v>28</v>
      </c>
      <c r="E40" s="12">
        <f>Input!$J$33</f>
        <v>2020</v>
      </c>
      <c r="F40" s="5">
        <v>382.23809523809524</v>
      </c>
      <c r="G40" s="5">
        <v>217.31578947368422</v>
      </c>
      <c r="H40" s="5">
        <v>225.36363636363637</v>
      </c>
      <c r="I40" s="5">
        <v>206.77272727272728</v>
      </c>
      <c r="J40" s="5">
        <v>236.75</v>
      </c>
      <c r="K40" s="5">
        <v>196.5</v>
      </c>
      <c r="L40" s="5">
        <v>177.13636363636363</v>
      </c>
      <c r="M40" s="5">
        <v>177.52380952380952</v>
      </c>
      <c r="N40" s="5">
        <v>145.04761904761904</v>
      </c>
      <c r="O40" s="5">
        <v>134</v>
      </c>
      <c r="P40" s="5">
        <v>188.52631578947367</v>
      </c>
      <c r="Q40" s="5">
        <v>295.72727272727275</v>
      </c>
      <c r="S40" s="5">
        <f>MROUND(F40,Input!$D$7)</f>
        <v>382</v>
      </c>
      <c r="T40" s="5">
        <f>MROUND(G40,Input!$D$7)</f>
        <v>217</v>
      </c>
      <c r="U40" s="5">
        <f>MROUND(H40,Input!$D$7)</f>
        <v>225</v>
      </c>
      <c r="V40" s="5">
        <f>MROUND(I40,Input!$D$7)</f>
        <v>207</v>
      </c>
      <c r="W40" s="5">
        <f>MROUND(J40,Input!$D$7)</f>
        <v>237</v>
      </c>
      <c r="X40" s="5">
        <f>MROUND(K40,Input!$D$7)</f>
        <v>197</v>
      </c>
      <c r="Y40" s="5">
        <f>MROUND(L40,Input!$D$7)</f>
        <v>177</v>
      </c>
      <c r="Z40" s="5">
        <f>MROUND(M40,Input!$D$7)</f>
        <v>178</v>
      </c>
      <c r="AA40" s="5">
        <f>MROUND(N40,Input!$D$7)</f>
        <v>145</v>
      </c>
      <c r="AB40" s="5">
        <f>MROUND(O40,Input!$D$7)</f>
        <v>134</v>
      </c>
      <c r="AC40" s="5">
        <f>MROUND(P40,Input!$D$7)</f>
        <v>189</v>
      </c>
      <c r="AD40" s="5">
        <f>MROUND(Q40,Input!$D$7)</f>
        <v>296</v>
      </c>
    </row>
    <row r="41" spans="2:30" x14ac:dyDescent="0.25">
      <c r="B41" s="19" t="s">
        <v>4</v>
      </c>
      <c r="C41" s="19" t="s">
        <v>11</v>
      </c>
      <c r="D41" s="19" t="s">
        <v>28</v>
      </c>
      <c r="E41" s="12">
        <f>Input!$J$34</f>
        <v>2019</v>
      </c>
      <c r="F41" s="5">
        <v>271.66666666666669</v>
      </c>
      <c r="G41" s="5">
        <v>336.05263157894734</v>
      </c>
      <c r="H41" s="5">
        <v>563.57142857142856</v>
      </c>
      <c r="I41" s="5">
        <v>329.63636363636363</v>
      </c>
      <c r="J41" s="5">
        <v>269.36363636363637</v>
      </c>
      <c r="K41" s="5">
        <v>271.7</v>
      </c>
      <c r="L41" s="5">
        <v>275.59090909090907</v>
      </c>
      <c r="M41" s="5">
        <v>300.36363636363637</v>
      </c>
      <c r="N41" s="5">
        <v>384.3</v>
      </c>
      <c r="O41" s="5">
        <v>452</v>
      </c>
      <c r="P41" s="5">
        <v>237.42105263157896</v>
      </c>
      <c r="Q41" s="5">
        <v>389.28571428571428</v>
      </c>
      <c r="S41" s="5">
        <f>MROUND(F41,Input!$D$7)</f>
        <v>272</v>
      </c>
      <c r="T41" s="5">
        <f>MROUND(G41,Input!$D$7)</f>
        <v>336</v>
      </c>
      <c r="U41" s="5">
        <f>MROUND(H41,Input!$D$7)</f>
        <v>564</v>
      </c>
      <c r="V41" s="5">
        <f>MROUND(I41,Input!$D$7)</f>
        <v>330</v>
      </c>
      <c r="W41" s="5">
        <f>MROUND(J41,Input!$D$7)</f>
        <v>269</v>
      </c>
      <c r="X41" s="5">
        <f>MROUND(K41,Input!$D$7)</f>
        <v>272</v>
      </c>
      <c r="Y41" s="5">
        <f>MROUND(L41,Input!$D$7)</f>
        <v>276</v>
      </c>
      <c r="Z41" s="5">
        <f>MROUND(M41,Input!$D$7)</f>
        <v>300</v>
      </c>
      <c r="AA41" s="5">
        <f>MROUND(N41,Input!$D$7)</f>
        <v>384</v>
      </c>
      <c r="AB41" s="5">
        <f>MROUND(O41,Input!$D$7)</f>
        <v>452</v>
      </c>
      <c r="AC41" s="5">
        <f>MROUND(P41,Input!$D$7)</f>
        <v>237</v>
      </c>
      <c r="AD41" s="5">
        <f>MROUND(Q41,Input!$D$7)</f>
        <v>389</v>
      </c>
    </row>
    <row r="42" spans="2:30" x14ac:dyDescent="0.25">
      <c r="B42" s="19" t="s">
        <v>4</v>
      </c>
      <c r="C42" s="19" t="s">
        <v>11</v>
      </c>
      <c r="D42" s="19" t="s">
        <v>28</v>
      </c>
      <c r="E42" s="12">
        <f>Input!$J$35</f>
        <v>2018</v>
      </c>
      <c r="F42" s="5">
        <v>337.76190476190476</v>
      </c>
      <c r="G42" s="5">
        <v>337.84210526315792</v>
      </c>
      <c r="H42" s="5">
        <v>317.09090909090907</v>
      </c>
      <c r="I42" s="5">
        <v>299.61904761904759</v>
      </c>
      <c r="J42" s="5">
        <v>289.18181818181819</v>
      </c>
      <c r="K42" s="5">
        <v>335.8095238095238</v>
      </c>
      <c r="L42" s="5">
        <v>304.38095238095241</v>
      </c>
      <c r="M42" s="5">
        <v>309.43478260869563</v>
      </c>
      <c r="N42" s="5">
        <v>328.4736842105263</v>
      </c>
      <c r="O42" s="5">
        <v>415.91304347826087</v>
      </c>
      <c r="P42" s="5">
        <v>424.8</v>
      </c>
      <c r="Q42" s="5">
        <v>532.95000000000005</v>
      </c>
      <c r="S42" s="5">
        <f>MROUND(F42,Input!$D$7)</f>
        <v>338</v>
      </c>
      <c r="T42" s="5">
        <f>MROUND(G42,Input!$D$7)</f>
        <v>338</v>
      </c>
      <c r="U42" s="5">
        <f>MROUND(H42,Input!$D$7)</f>
        <v>317</v>
      </c>
      <c r="V42" s="5">
        <f>MROUND(I42,Input!$D$7)</f>
        <v>300</v>
      </c>
      <c r="W42" s="5">
        <f>MROUND(J42,Input!$D$7)</f>
        <v>289</v>
      </c>
      <c r="X42" s="5">
        <f>MROUND(K42,Input!$D$7)</f>
        <v>336</v>
      </c>
      <c r="Y42" s="5">
        <f>MROUND(L42,Input!$D$7)</f>
        <v>304</v>
      </c>
      <c r="Z42" s="5">
        <f>MROUND(M42,Input!$D$7)</f>
        <v>309</v>
      </c>
      <c r="AA42" s="5">
        <f>MROUND(N42,Input!$D$7)</f>
        <v>328</v>
      </c>
      <c r="AB42" s="5">
        <f>MROUND(O42,Input!$D$7)</f>
        <v>416</v>
      </c>
      <c r="AC42" s="5">
        <f>MROUND(P42,Input!$D$7)</f>
        <v>425</v>
      </c>
      <c r="AD42" s="5">
        <f>MROUND(Q42,Input!$D$7)</f>
        <v>533</v>
      </c>
    </row>
    <row r="43" spans="2:30" ht="6" customHeight="1" x14ac:dyDescent="0.25">
      <c r="E43" s="10"/>
    </row>
    <row r="44" spans="2:30" x14ac:dyDescent="0.25">
      <c r="E44" s="25" t="s">
        <v>29</v>
      </c>
    </row>
    <row r="45" spans="2:30" ht="15.75" customHeight="1" x14ac:dyDescent="0.25">
      <c r="B45" s="19" t="s">
        <v>4</v>
      </c>
      <c r="C45" s="19" t="s">
        <v>11</v>
      </c>
      <c r="D45" s="19" t="s">
        <v>30</v>
      </c>
      <c r="E45" s="12">
        <f>Input!$J$30</f>
        <v>2023</v>
      </c>
      <c r="F45" s="5">
        <v>1485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MROUND(F45,Input!$D$7)</f>
        <v>1485</v>
      </c>
      <c r="T45" s="5">
        <f>MROUND(G45,Input!$D$7)</f>
        <v>0</v>
      </c>
      <c r="U45" s="5">
        <f>MROUND(H45,Input!$D$7)</f>
        <v>0</v>
      </c>
      <c r="V45" s="5">
        <f>MROUND(I45,Input!$D$7)</f>
        <v>0</v>
      </c>
      <c r="W45" s="5">
        <f>MROUND(J45,Input!$D$7)</f>
        <v>0</v>
      </c>
      <c r="X45" s="5">
        <f>MROUND(K45,Input!$D$7)</f>
        <v>0</v>
      </c>
      <c r="Y45" s="5">
        <f>MROUND(L45,Input!$D$7)</f>
        <v>0</v>
      </c>
      <c r="Z45" s="5">
        <f>MROUND(M45,Input!$D$7)</f>
        <v>0</v>
      </c>
      <c r="AA45" s="5">
        <f>MROUND(N45,Input!$D$7)</f>
        <v>0</v>
      </c>
      <c r="AB45" s="5">
        <f>MROUND(O45,Input!$D$7)</f>
        <v>0</v>
      </c>
      <c r="AC45" s="5">
        <f>MROUND(P45,Input!$D$7)</f>
        <v>0</v>
      </c>
      <c r="AD45" s="5">
        <f>MROUND(Q45,Input!$D$7)</f>
        <v>0</v>
      </c>
    </row>
    <row r="46" spans="2:30" x14ac:dyDescent="0.25">
      <c r="B46" s="19" t="s">
        <v>4</v>
      </c>
      <c r="C46" s="19" t="s">
        <v>11</v>
      </c>
      <c r="D46" s="19" t="s">
        <v>30</v>
      </c>
      <c r="E46" s="12">
        <f>Input!$J$31</f>
        <v>2022</v>
      </c>
      <c r="F46" s="5">
        <v>3150</v>
      </c>
      <c r="G46" s="5">
        <v>3342.1052631578946</v>
      </c>
      <c r="H46" s="5">
        <v>3417.391304347826</v>
      </c>
      <c r="I46" s="5">
        <v>3490.4761904761904</v>
      </c>
      <c r="J46" s="5">
        <v>3200</v>
      </c>
      <c r="K46" s="5">
        <v>2931.818181818182</v>
      </c>
      <c r="L46" s="5">
        <v>2690</v>
      </c>
      <c r="M46" s="5">
        <v>2469.5652173913045</v>
      </c>
      <c r="N46" s="5">
        <v>2376.1904761904761</v>
      </c>
      <c r="O46" s="5">
        <v>2128.5714285714284</v>
      </c>
      <c r="P46" s="5">
        <v>1980</v>
      </c>
      <c r="Q46" s="5">
        <v>1952.3809523809523</v>
      </c>
      <c r="S46" s="5">
        <f>MROUND(F46,Input!$D$7)</f>
        <v>3150</v>
      </c>
      <c r="T46" s="5">
        <f>MROUND(G46,Input!$D$7)</f>
        <v>3342</v>
      </c>
      <c r="U46" s="5">
        <f>MROUND(H46,Input!$D$7)</f>
        <v>3417</v>
      </c>
      <c r="V46" s="5">
        <f>MROUND(I46,Input!$D$7)</f>
        <v>3490</v>
      </c>
      <c r="W46" s="5">
        <f>MROUND(J46,Input!$D$7)</f>
        <v>3200</v>
      </c>
      <c r="X46" s="5">
        <f>MROUND(K46,Input!$D$7)</f>
        <v>2932</v>
      </c>
      <c r="Y46" s="5">
        <f>MROUND(L46,Input!$D$7)</f>
        <v>2690</v>
      </c>
      <c r="Z46" s="5">
        <f>MROUND(M46,Input!$D$7)</f>
        <v>2470</v>
      </c>
      <c r="AA46" s="5">
        <f>MROUND(N46,Input!$D$7)</f>
        <v>2376</v>
      </c>
      <c r="AB46" s="5">
        <f>MROUND(O46,Input!$D$7)</f>
        <v>2129</v>
      </c>
      <c r="AC46" s="5">
        <f>MROUND(P46,Input!$D$7)</f>
        <v>1980</v>
      </c>
      <c r="AD46" s="5">
        <f>MROUND(Q46,Input!$D$7)</f>
        <v>1952</v>
      </c>
    </row>
    <row r="47" spans="2:30" x14ac:dyDescent="0.25">
      <c r="B47" s="19" t="s">
        <v>4</v>
      </c>
      <c r="C47" s="19" t="s">
        <v>11</v>
      </c>
      <c r="D47" s="19" t="s">
        <v>30</v>
      </c>
      <c r="E47" s="12">
        <f>Input!$J$32</f>
        <v>2021</v>
      </c>
      <c r="F47" s="5">
        <v>4442.105263157895</v>
      </c>
      <c r="G47" s="5">
        <v>4868.4210526315792</v>
      </c>
      <c r="H47" s="5">
        <v>4813.04347826087</v>
      </c>
      <c r="I47" s="5">
        <v>4327.272727272727</v>
      </c>
      <c r="J47" s="5">
        <v>4180</v>
      </c>
      <c r="K47" s="5">
        <v>4195.454545454545</v>
      </c>
      <c r="L47" s="5">
        <v>3995.2380952380954</v>
      </c>
      <c r="M47" s="5">
        <v>3909.090909090909</v>
      </c>
      <c r="N47" s="5">
        <v>3942.8571428571427</v>
      </c>
      <c r="O47" s="5">
        <v>3852.3809523809523</v>
      </c>
      <c r="P47" s="5">
        <v>3770</v>
      </c>
      <c r="Q47" s="5">
        <v>3952.3809523809523</v>
      </c>
      <c r="S47" s="5">
        <f>MROUND(F47,Input!$D$7)</f>
        <v>4442</v>
      </c>
      <c r="T47" s="5">
        <f>MROUND(G47,Input!$D$7)</f>
        <v>4868</v>
      </c>
      <c r="U47" s="5">
        <f>MROUND(H47,Input!$D$7)</f>
        <v>4813</v>
      </c>
      <c r="V47" s="5">
        <f>MROUND(I47,Input!$D$7)</f>
        <v>4327</v>
      </c>
      <c r="W47" s="5">
        <f>MROUND(J47,Input!$D$7)</f>
        <v>4180</v>
      </c>
      <c r="X47" s="5">
        <f>MROUND(K47,Input!$D$7)</f>
        <v>4195</v>
      </c>
      <c r="Y47" s="5">
        <f>MROUND(L47,Input!$D$7)</f>
        <v>3995</v>
      </c>
      <c r="Z47" s="5">
        <f>MROUND(M47,Input!$D$7)</f>
        <v>3909</v>
      </c>
      <c r="AA47" s="5">
        <f>MROUND(N47,Input!$D$7)</f>
        <v>3943</v>
      </c>
      <c r="AB47" s="5">
        <f>MROUND(O47,Input!$D$7)</f>
        <v>3852</v>
      </c>
      <c r="AC47" s="5">
        <f>MROUND(P47,Input!$D$7)</f>
        <v>3770</v>
      </c>
      <c r="AD47" s="5">
        <f>MROUND(Q47,Input!$D$7)</f>
        <v>3952</v>
      </c>
    </row>
    <row r="48" spans="2:30" x14ac:dyDescent="0.25">
      <c r="B48" s="19" t="s">
        <v>4</v>
      </c>
      <c r="C48" s="19" t="s">
        <v>11</v>
      </c>
      <c r="D48" s="19" t="s">
        <v>30</v>
      </c>
      <c r="E48" s="12">
        <f>Input!$J$33</f>
        <v>2020</v>
      </c>
      <c r="F48" s="5">
        <v>2914.2857142857142</v>
      </c>
      <c r="G48" s="5">
        <v>3357.8947368421054</v>
      </c>
      <c r="H48" s="5">
        <v>3531.818181818182</v>
      </c>
      <c r="I48" s="5">
        <v>3654.5454545454545</v>
      </c>
      <c r="J48" s="5">
        <v>3935</v>
      </c>
      <c r="K48" s="5">
        <v>4336.363636363636</v>
      </c>
      <c r="L48" s="5">
        <v>4490.909090909091</v>
      </c>
      <c r="M48" s="5">
        <v>4538.0952380952385</v>
      </c>
      <c r="N48" s="5">
        <v>4638.0952380952385</v>
      </c>
      <c r="O48" s="5">
        <v>4540.909090909091</v>
      </c>
      <c r="P48" s="5">
        <v>4742.105263157895</v>
      </c>
      <c r="Q48" s="5">
        <v>4777.272727272727</v>
      </c>
      <c r="S48" s="5">
        <f>MROUND(F48,Input!$D$7)</f>
        <v>2914</v>
      </c>
      <c r="T48" s="5">
        <f>MROUND(G48,Input!$D$7)</f>
        <v>3358</v>
      </c>
      <c r="U48" s="5">
        <f>MROUND(H48,Input!$D$7)</f>
        <v>3532</v>
      </c>
      <c r="V48" s="5">
        <f>MROUND(I48,Input!$D$7)</f>
        <v>3655</v>
      </c>
      <c r="W48" s="5">
        <f>MROUND(J48,Input!$D$7)</f>
        <v>3935</v>
      </c>
      <c r="X48" s="5">
        <f>MROUND(K48,Input!$D$7)</f>
        <v>4336</v>
      </c>
      <c r="Y48" s="5">
        <f>MROUND(L48,Input!$D$7)</f>
        <v>4491</v>
      </c>
      <c r="Z48" s="5">
        <f>MROUND(M48,Input!$D$7)</f>
        <v>4538</v>
      </c>
      <c r="AA48" s="5">
        <f>MROUND(N48,Input!$D$7)</f>
        <v>4638</v>
      </c>
      <c r="AB48" s="5">
        <f>MROUND(O48,Input!$D$7)</f>
        <v>4541</v>
      </c>
      <c r="AC48" s="5">
        <f>MROUND(P48,Input!$D$7)</f>
        <v>4742</v>
      </c>
      <c r="AD48" s="5">
        <f>MROUND(Q48,Input!$D$7)</f>
        <v>4777</v>
      </c>
    </row>
    <row r="49" spans="2:30" x14ac:dyDescent="0.25">
      <c r="B49" s="19" t="s">
        <v>4</v>
      </c>
      <c r="C49" s="19" t="s">
        <v>11</v>
      </c>
      <c r="D49" s="19" t="s">
        <v>30</v>
      </c>
      <c r="E49" s="12">
        <f>Input!$J$34</f>
        <v>2019</v>
      </c>
      <c r="F49" s="5">
        <v>2071.4285714285716</v>
      </c>
      <c r="G49" s="5">
        <v>2436.8421052631579</v>
      </c>
      <c r="H49" s="5">
        <v>2909.5238095238096</v>
      </c>
      <c r="I49" s="5">
        <v>2845.4545454545455</v>
      </c>
      <c r="J49" s="5">
        <v>3127.2727272727275</v>
      </c>
      <c r="K49" s="5">
        <v>3260</v>
      </c>
      <c r="L49" s="5">
        <v>3313.6363636363635</v>
      </c>
      <c r="M49" s="5">
        <v>3431.818181818182</v>
      </c>
      <c r="N49" s="5">
        <v>3785</v>
      </c>
      <c r="O49" s="5">
        <v>3604.3478260869565</v>
      </c>
      <c r="P49" s="5">
        <v>3431.5789473684213</v>
      </c>
      <c r="Q49" s="5">
        <v>3623.8095238095239</v>
      </c>
      <c r="S49" s="5">
        <f>MROUND(F49,Input!$D$7)</f>
        <v>2071</v>
      </c>
      <c r="T49" s="5">
        <f>MROUND(G49,Input!$D$7)</f>
        <v>2437</v>
      </c>
      <c r="U49" s="5">
        <f>MROUND(H49,Input!$D$7)</f>
        <v>2910</v>
      </c>
      <c r="V49" s="5">
        <f>MROUND(I49,Input!$D$7)</f>
        <v>2845</v>
      </c>
      <c r="W49" s="5">
        <f>MROUND(J49,Input!$D$7)</f>
        <v>3127</v>
      </c>
      <c r="X49" s="5">
        <f>MROUND(K49,Input!$D$7)</f>
        <v>3260</v>
      </c>
      <c r="Y49" s="5">
        <f>MROUND(L49,Input!$D$7)</f>
        <v>3314</v>
      </c>
      <c r="Z49" s="5">
        <f>MROUND(M49,Input!$D$7)</f>
        <v>3432</v>
      </c>
      <c r="AA49" s="5">
        <f>MROUND(N49,Input!$D$7)</f>
        <v>3785</v>
      </c>
      <c r="AB49" s="5">
        <f>MROUND(O49,Input!$D$7)</f>
        <v>3604</v>
      </c>
      <c r="AC49" s="5">
        <f>MROUND(P49,Input!$D$7)</f>
        <v>3432</v>
      </c>
      <c r="AD49" s="5">
        <f>MROUND(Q49,Input!$D$7)</f>
        <v>3624</v>
      </c>
    </row>
    <row r="50" spans="2:30" x14ac:dyDescent="0.25">
      <c r="B50" s="19" t="s">
        <v>4</v>
      </c>
      <c r="C50" s="19" t="s">
        <v>11</v>
      </c>
      <c r="D50" s="19" t="s">
        <v>30</v>
      </c>
      <c r="E50" s="12">
        <f>Input!$J$35</f>
        <v>2018</v>
      </c>
      <c r="F50" s="5">
        <v>2614.2857142857142</v>
      </c>
      <c r="G50" s="5">
        <v>2794.7368421052633</v>
      </c>
      <c r="H50" s="5">
        <v>2981.818181818182</v>
      </c>
      <c r="I50" s="5">
        <v>2952.3809523809523</v>
      </c>
      <c r="J50" s="5">
        <v>3040.909090909091</v>
      </c>
      <c r="K50" s="5">
        <v>3204.7619047619046</v>
      </c>
      <c r="L50" s="5">
        <v>2980.9523809523807</v>
      </c>
      <c r="M50" s="5">
        <v>2908.695652173913</v>
      </c>
      <c r="N50" s="5">
        <v>2894.7368421052633</v>
      </c>
      <c r="O50" s="5">
        <v>2726.086956521739</v>
      </c>
      <c r="P50" s="5">
        <v>2780</v>
      </c>
      <c r="Q50" s="5">
        <v>2910</v>
      </c>
      <c r="S50" s="5">
        <f>MROUND(F50,Input!$D$7)</f>
        <v>2614</v>
      </c>
      <c r="T50" s="5">
        <f>MROUND(G50,Input!$D$7)</f>
        <v>2795</v>
      </c>
      <c r="U50" s="5">
        <f>MROUND(H50,Input!$D$7)</f>
        <v>2982</v>
      </c>
      <c r="V50" s="5">
        <f>MROUND(I50,Input!$D$7)</f>
        <v>2952</v>
      </c>
      <c r="W50" s="5">
        <f>MROUND(J50,Input!$D$7)</f>
        <v>3041</v>
      </c>
      <c r="X50" s="5">
        <f>MROUND(K50,Input!$D$7)</f>
        <v>3205</v>
      </c>
      <c r="Y50" s="5">
        <f>MROUND(L50,Input!$D$7)</f>
        <v>2981</v>
      </c>
      <c r="Z50" s="5">
        <f>MROUND(M50,Input!$D$7)</f>
        <v>2909</v>
      </c>
      <c r="AA50" s="5">
        <f>MROUND(N50,Input!$D$7)</f>
        <v>2895</v>
      </c>
      <c r="AB50" s="5">
        <f>MROUND(O50,Input!$D$7)</f>
        <v>2726</v>
      </c>
      <c r="AC50" s="5">
        <f>MROUND(P50,Input!$D$7)</f>
        <v>2780</v>
      </c>
      <c r="AD50" s="5">
        <f>MROUND(Q50,Input!$D$7)</f>
        <v>2910</v>
      </c>
    </row>
    <row r="51" spans="2:30" ht="9" customHeight="1" x14ac:dyDescent="0.25"/>
    <row r="52" spans="2:30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0" ht="3.75" customHeight="1" x14ac:dyDescent="0.25">
      <c r="E53" s="9"/>
    </row>
    <row r="54" spans="2:30" x14ac:dyDescent="0.25">
      <c r="B54" s="4"/>
      <c r="E54" s="25" t="s">
        <v>5</v>
      </c>
    </row>
    <row r="55" spans="2:30" ht="15.75" customHeight="1" x14ac:dyDescent="0.25">
      <c r="B55" s="4"/>
      <c r="C55" s="4"/>
      <c r="D55" s="4"/>
      <c r="E55" s="12">
        <f>Input!$J$30</f>
        <v>2023</v>
      </c>
      <c r="F55" s="6">
        <f t="shared" ref="F55:Q55" si="0">F13/F14-1</f>
        <v>-0.37560019206145967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5" si="1">S13/S14-1</f>
        <v>-0.376</v>
      </c>
      <c r="T55" s="6">
        <f t="shared" si="1"/>
        <v>-1</v>
      </c>
      <c r="U55" s="6">
        <f t="shared" si="1"/>
        <v>-1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0" ht="15" customHeight="1" x14ac:dyDescent="0.25">
      <c r="B56" s="4"/>
      <c r="C56" s="4"/>
      <c r="D56" s="4"/>
      <c r="E56" s="12">
        <f>Input!$J$31</f>
        <v>2022</v>
      </c>
      <c r="F56" s="6">
        <f t="shared" ref="F56:Q56" si="2">F14/F15-1</f>
        <v>-9.4872479127749654E-2</v>
      </c>
      <c r="G56" s="6">
        <f t="shared" si="2"/>
        <v>-4.3748195206468443E-2</v>
      </c>
      <c r="H56" s="6">
        <f t="shared" si="2"/>
        <v>-6.7264573991031362E-2</v>
      </c>
      <c r="I56" s="6">
        <f t="shared" si="2"/>
        <v>-0.10205977261075427</v>
      </c>
      <c r="J56" s="6">
        <f t="shared" si="2"/>
        <v>-0.10632333325797483</v>
      </c>
      <c r="K56" s="6">
        <f t="shared" si="2"/>
        <v>-0.12197362223268959</v>
      </c>
      <c r="L56" s="6">
        <f t="shared" si="2"/>
        <v>-0.21795502186796412</v>
      </c>
      <c r="M56" s="6">
        <f t="shared" si="2"/>
        <v>-0.2296459134804113</v>
      </c>
      <c r="N56" s="6">
        <f t="shared" si="2"/>
        <v>-0.24143494863658377</v>
      </c>
      <c r="O56" s="6">
        <f t="shared" si="2"/>
        <v>-0.3183512075783006</v>
      </c>
      <c r="P56" s="6">
        <f t="shared" si="2"/>
        <v>-0.36550085088903228</v>
      </c>
      <c r="Q56" s="6">
        <f t="shared" si="2"/>
        <v>-0.39384423887521569</v>
      </c>
      <c r="S56" s="6">
        <f t="shared" ref="S56:AD56" si="3">S14/S15-1</f>
        <v>-9.4858797972483755E-2</v>
      </c>
      <c r="T56" s="6">
        <f t="shared" si="3"/>
        <v>-4.3895747599451251E-2</v>
      </c>
      <c r="U56" s="6">
        <f t="shared" si="3"/>
        <v>-6.7325509573811004E-2</v>
      </c>
      <c r="V56" s="6">
        <f t="shared" si="3"/>
        <v>-0.10200668896321075</v>
      </c>
      <c r="W56" s="6">
        <f t="shared" si="3"/>
        <v>-0.10654008438818563</v>
      </c>
      <c r="X56" s="6">
        <f t="shared" si="3"/>
        <v>-0.12176165803108807</v>
      </c>
      <c r="Y56" s="6">
        <f t="shared" si="3"/>
        <v>-0.2179347826086957</v>
      </c>
      <c r="Z56" s="6">
        <f t="shared" si="3"/>
        <v>-0.22970639032815199</v>
      </c>
      <c r="AA56" s="6">
        <f t="shared" si="3"/>
        <v>-0.24167137210615475</v>
      </c>
      <c r="AB56" s="6">
        <f t="shared" si="3"/>
        <v>-0.31839904420549581</v>
      </c>
      <c r="AC56" s="6">
        <f t="shared" si="3"/>
        <v>-0.36561032863849763</v>
      </c>
      <c r="AD56" s="6">
        <f t="shared" si="3"/>
        <v>-0.39393939393939392</v>
      </c>
    </row>
    <row r="57" spans="2:30" ht="15" customHeight="1" x14ac:dyDescent="0.25">
      <c r="B57" s="4"/>
      <c r="C57" s="4"/>
      <c r="D57" s="4"/>
      <c r="E57" s="12">
        <f>Input!$J$32</f>
        <v>2021</v>
      </c>
      <c r="F57" s="6">
        <f t="shared" ref="F57:Q57" si="4">F15/F16-1</f>
        <v>0.23792305272147063</v>
      </c>
      <c r="G57" s="6">
        <f t="shared" si="4"/>
        <v>4.3465160075329523E-2</v>
      </c>
      <c r="H57" s="6">
        <f t="shared" si="4"/>
        <v>0.22055254709462124</v>
      </c>
      <c r="I57" s="6">
        <f t="shared" si="4"/>
        <v>0.57490524635946549</v>
      </c>
      <c r="J57" s="6">
        <f t="shared" si="4"/>
        <v>0.54915420446187779</v>
      </c>
      <c r="K57" s="6">
        <f t="shared" si="4"/>
        <v>0.23746794124504533</v>
      </c>
      <c r="L57" s="6">
        <f t="shared" si="4"/>
        <v>1.9339954650809954E-2</v>
      </c>
      <c r="M57" s="6">
        <f t="shared" si="4"/>
        <v>-2.4677477775319923E-2</v>
      </c>
      <c r="N57" s="6">
        <f t="shared" si="4"/>
        <v>-5.5497701353788287E-2</v>
      </c>
      <c r="O57" s="6">
        <f t="shared" si="4"/>
        <v>-5.0288769606922079E-2</v>
      </c>
      <c r="P57" s="6">
        <f t="shared" si="4"/>
        <v>-2.4321229471146677E-2</v>
      </c>
      <c r="Q57" s="6">
        <f t="shared" si="4"/>
        <v>-1.6459000470473995E-2</v>
      </c>
      <c r="S57" s="6">
        <f t="shared" ref="S57:AD57" si="5">S15/S16-1</f>
        <v>0.23856502242152455</v>
      </c>
      <c r="T57" s="6">
        <f t="shared" si="5"/>
        <v>4.3664996420901936E-2</v>
      </c>
      <c r="U57" s="6">
        <f t="shared" si="5"/>
        <v>0.22004521477015815</v>
      </c>
      <c r="V57" s="6">
        <f t="shared" si="5"/>
        <v>0.57506584723441612</v>
      </c>
      <c r="W57" s="6">
        <f t="shared" si="5"/>
        <v>0.5490196078431373</v>
      </c>
      <c r="X57" s="6">
        <f t="shared" si="5"/>
        <v>0.23717948717948723</v>
      </c>
      <c r="Y57" s="6">
        <f t="shared" si="5"/>
        <v>1.939058171745156E-2</v>
      </c>
      <c r="Z57" s="6">
        <f t="shared" si="5"/>
        <v>-2.4705221785513709E-2</v>
      </c>
      <c r="AA57" s="6">
        <f t="shared" si="5"/>
        <v>-5.5466666666666664E-2</v>
      </c>
      <c r="AB57" s="6">
        <f t="shared" si="5"/>
        <v>-5.0482132728304041E-2</v>
      </c>
      <c r="AC57" s="6">
        <f t="shared" si="5"/>
        <v>-2.4613623354321712E-2</v>
      </c>
      <c r="AD57" s="6">
        <f t="shared" si="5"/>
        <v>-1.6364699006429007E-2</v>
      </c>
    </row>
    <row r="58" spans="2:30" ht="15" customHeight="1" x14ac:dyDescent="0.25">
      <c r="B58" s="4"/>
      <c r="C58" s="4"/>
      <c r="D58" s="4"/>
      <c r="E58" s="12">
        <f>Input!$J$33</f>
        <v>2020</v>
      </c>
      <c r="F58" s="6">
        <f t="shared" ref="F58:Q58" si="6">F16/F17-1</f>
        <v>0.11476034080632114</v>
      </c>
      <c r="G58" s="6">
        <f t="shared" si="6"/>
        <v>0.1416408668730651</v>
      </c>
      <c r="H58" s="6">
        <f t="shared" si="6"/>
        <v>-4.8128981757300404E-2</v>
      </c>
      <c r="I58" s="6">
        <f t="shared" si="6"/>
        <v>-0.21991223429087181</v>
      </c>
      <c r="J58" s="6">
        <f t="shared" si="6"/>
        <v>-0.27500067325559463</v>
      </c>
      <c r="K58" s="6">
        <f t="shared" si="6"/>
        <v>-0.10404345044586316</v>
      </c>
      <c r="L58" s="6">
        <f t="shared" si="6"/>
        <v>8.8653745990844079E-2</v>
      </c>
      <c r="M58" s="6">
        <f t="shared" si="6"/>
        <v>7.2806197426258157E-2</v>
      </c>
      <c r="N58" s="6">
        <f t="shared" si="6"/>
        <v>0.17624036878695271</v>
      </c>
      <c r="O58" s="6">
        <f t="shared" si="6"/>
        <v>0.23962911381496821</v>
      </c>
      <c r="P58" s="6">
        <f t="shared" si="6"/>
        <v>0.14882642110364896</v>
      </c>
      <c r="Q58" s="6">
        <f t="shared" si="6"/>
        <v>0.16053296698457986</v>
      </c>
      <c r="S58" s="6">
        <f t="shared" ref="S58:AD58" si="7">S16/S17-1</f>
        <v>0.11499999999999999</v>
      </c>
      <c r="T58" s="6">
        <f t="shared" si="7"/>
        <v>0.14133986928104569</v>
      </c>
      <c r="U58" s="6">
        <f t="shared" si="7"/>
        <v>-4.806312769010046E-2</v>
      </c>
      <c r="V58" s="6">
        <f t="shared" si="7"/>
        <v>-0.22039698836413413</v>
      </c>
      <c r="W58" s="6">
        <f t="shared" si="7"/>
        <v>-0.27488151658767768</v>
      </c>
      <c r="X58" s="6">
        <f t="shared" si="7"/>
        <v>-0.10396323951751862</v>
      </c>
      <c r="Y58" s="6">
        <f t="shared" si="7"/>
        <v>8.8661037394451192E-2</v>
      </c>
      <c r="Z58" s="6">
        <f t="shared" si="7"/>
        <v>7.2891566265060215E-2</v>
      </c>
      <c r="AA58" s="6">
        <f t="shared" si="7"/>
        <v>0.17628607277289832</v>
      </c>
      <c r="AB58" s="6">
        <f t="shared" si="7"/>
        <v>0.2398030942334739</v>
      </c>
      <c r="AC58" s="6">
        <f t="shared" si="7"/>
        <v>0.14934210526315783</v>
      </c>
      <c r="AD58" s="6">
        <f t="shared" si="7"/>
        <v>0.15999999999999992</v>
      </c>
    </row>
    <row r="59" spans="2:30" ht="15" customHeight="1" x14ac:dyDescent="0.25">
      <c r="B59" s="4"/>
      <c r="C59" s="4"/>
      <c r="D59" s="4"/>
      <c r="E59" s="12">
        <f>Input!$J$34</f>
        <v>2019</v>
      </c>
      <c r="F59" s="6">
        <f t="shared" ref="F59:Q59" si="8">F17/F18-1</f>
        <v>-0.10959949141767333</v>
      </c>
      <c r="G59" s="6">
        <f t="shared" si="8"/>
        <v>-5.1046639735585764E-2</v>
      </c>
      <c r="H59" s="6">
        <f t="shared" si="8"/>
        <v>-7.9894767377887144E-2</v>
      </c>
      <c r="I59" s="6">
        <f t="shared" si="8"/>
        <v>-7.3146777069293845E-2</v>
      </c>
      <c r="J59" s="6">
        <f t="shared" si="8"/>
        <v>-2.3894642763261698E-2</v>
      </c>
      <c r="K59" s="6">
        <f t="shared" si="8"/>
        <v>-5.7622902219586991E-2</v>
      </c>
      <c r="L59" s="6">
        <f t="shared" si="8"/>
        <v>-3.0950278675211162E-2</v>
      </c>
      <c r="M59" s="6">
        <f t="shared" si="8"/>
        <v>1.8648733870185286E-2</v>
      </c>
      <c r="N59" s="6">
        <f t="shared" si="8"/>
        <v>-1.8424522083058115E-3</v>
      </c>
      <c r="O59" s="6">
        <f t="shared" si="8"/>
        <v>2.4080916891087822E-2</v>
      </c>
      <c r="P59" s="6">
        <f t="shared" si="8"/>
        <v>4.7410120202331596E-2</v>
      </c>
      <c r="Q59" s="6">
        <f t="shared" si="8"/>
        <v>5.2239946995566111E-2</v>
      </c>
      <c r="S59" s="6">
        <f t="shared" ref="S59:AD59" si="9">S17/S18-1</f>
        <v>-0.11032028469750887</v>
      </c>
      <c r="T59" s="6">
        <f t="shared" si="9"/>
        <v>-5.1162790697674376E-2</v>
      </c>
      <c r="U59" s="6">
        <f t="shared" si="9"/>
        <v>-7.9867986798679902E-2</v>
      </c>
      <c r="V59" s="6">
        <f t="shared" si="9"/>
        <v>-7.296954314720816E-2</v>
      </c>
      <c r="W59" s="6">
        <f t="shared" si="9"/>
        <v>-2.3713128976286857E-2</v>
      </c>
      <c r="X59" s="6">
        <f t="shared" si="9"/>
        <v>-5.7390362750406099E-2</v>
      </c>
      <c r="Y59" s="6">
        <f t="shared" si="9"/>
        <v>-3.0976037405026302E-2</v>
      </c>
      <c r="Z59" s="6">
        <f t="shared" si="9"/>
        <v>1.8404907975460016E-2</v>
      </c>
      <c r="AA59" s="6">
        <f t="shared" si="9"/>
        <v>-1.8785222291797243E-3</v>
      </c>
      <c r="AB59" s="6">
        <f t="shared" si="9"/>
        <v>2.4495677233429491E-2</v>
      </c>
      <c r="AC59" s="6">
        <f t="shared" si="9"/>
        <v>4.6831955922864932E-2</v>
      </c>
      <c r="AD59" s="6">
        <f t="shared" si="9"/>
        <v>5.2068473609129917E-2</v>
      </c>
    </row>
    <row r="60" spans="2:30" ht="6" customHeight="1" x14ac:dyDescent="0.25">
      <c r="E60" s="12"/>
    </row>
    <row r="61" spans="2:30" x14ac:dyDescent="0.25">
      <c r="B61" s="4"/>
      <c r="E61" s="25" t="s">
        <v>6</v>
      </c>
    </row>
    <row r="62" spans="2:30" ht="15.75" customHeight="1" x14ac:dyDescent="0.25">
      <c r="B62" s="4"/>
      <c r="C62" s="4"/>
      <c r="D62" s="4"/>
      <c r="E62" s="12">
        <f>Input!$J$30</f>
        <v>2023</v>
      </c>
      <c r="F62" s="6">
        <f t="shared" ref="F62:Q62" si="10">F21/F22-1</f>
        <v>-0.7592288965071794</v>
      </c>
      <c r="G62" s="6">
        <f t="shared" si="10"/>
        <v>-1</v>
      </c>
      <c r="H62" s="6">
        <f t="shared" si="10"/>
        <v>-1</v>
      </c>
      <c r="I62" s="6">
        <f t="shared" si="10"/>
        <v>-1</v>
      </c>
      <c r="J62" s="6">
        <f t="shared" si="10"/>
        <v>-1</v>
      </c>
      <c r="K62" s="6">
        <f t="shared" si="10"/>
        <v>-1</v>
      </c>
      <c r="L62" s="6">
        <f t="shared" si="10"/>
        <v>-1</v>
      </c>
      <c r="M62" s="6">
        <f t="shared" si="10"/>
        <v>-1</v>
      </c>
      <c r="N62" s="6">
        <f t="shared" si="10"/>
        <v>-1</v>
      </c>
      <c r="O62" s="6">
        <f t="shared" si="10"/>
        <v>-1</v>
      </c>
      <c r="P62" s="6">
        <f t="shared" si="10"/>
        <v>-1</v>
      </c>
      <c r="Q62" s="6">
        <f t="shared" si="10"/>
        <v>-1</v>
      </c>
      <c r="S62" s="6">
        <f t="shared" ref="S62:AD62" si="11">S21/S22-1</f>
        <v>-0.75944333996023861</v>
      </c>
      <c r="T62" s="6">
        <f t="shared" si="11"/>
        <v>-1</v>
      </c>
      <c r="U62" s="6">
        <f t="shared" si="11"/>
        <v>-1</v>
      </c>
      <c r="V62" s="6">
        <f t="shared" si="11"/>
        <v>-1</v>
      </c>
      <c r="W62" s="6">
        <f t="shared" si="11"/>
        <v>-1</v>
      </c>
      <c r="X62" s="6">
        <f t="shared" si="11"/>
        <v>-1</v>
      </c>
      <c r="Y62" s="6">
        <f t="shared" si="11"/>
        <v>-1</v>
      </c>
      <c r="Z62" s="6">
        <f t="shared" si="11"/>
        <v>-1</v>
      </c>
      <c r="AA62" s="6">
        <f t="shared" si="11"/>
        <v>-1</v>
      </c>
      <c r="AB62" s="6">
        <f t="shared" si="11"/>
        <v>-1</v>
      </c>
      <c r="AC62" s="6">
        <f t="shared" si="11"/>
        <v>-1</v>
      </c>
      <c r="AD62" s="6">
        <f t="shared" si="11"/>
        <v>-1</v>
      </c>
    </row>
    <row r="63" spans="2:30" ht="15" customHeight="1" x14ac:dyDescent="0.25">
      <c r="B63" s="4"/>
      <c r="C63" s="4"/>
      <c r="D63" s="4"/>
      <c r="E63" s="12">
        <f>Input!$J$31</f>
        <v>2022</v>
      </c>
      <c r="F63" s="6">
        <f t="shared" ref="F63:Q63" si="12">F22/F23-1</f>
        <v>-0.60169461514425582</v>
      </c>
      <c r="G63" s="6">
        <f t="shared" si="12"/>
        <v>-0.62075836128901085</v>
      </c>
      <c r="H63" s="6">
        <f t="shared" si="12"/>
        <v>-0.65166561910747955</v>
      </c>
      <c r="I63" s="6">
        <f t="shared" si="12"/>
        <v>-0.58556651889985223</v>
      </c>
      <c r="J63" s="6">
        <f t="shared" si="12"/>
        <v>-0.59436678707921053</v>
      </c>
      <c r="K63" s="6">
        <f t="shared" si="12"/>
        <v>-0.62688271604938273</v>
      </c>
      <c r="L63" s="6">
        <f t="shared" si="12"/>
        <v>-0.62822345140344249</v>
      </c>
      <c r="M63" s="6">
        <f t="shared" si="12"/>
        <v>-0.67667845006001059</v>
      </c>
      <c r="N63" s="6">
        <f t="shared" si="12"/>
        <v>-0.72304111714507369</v>
      </c>
      <c r="O63" s="6">
        <f t="shared" si="12"/>
        <v>-0.72806714562033714</v>
      </c>
      <c r="P63" s="6">
        <f t="shared" si="12"/>
        <v>-0.75554143460546486</v>
      </c>
      <c r="Q63" s="6">
        <f t="shared" si="12"/>
        <v>-0.73921615966521803</v>
      </c>
      <c r="S63" s="6">
        <f t="shared" ref="S63:AD63" si="13">S22/S23-1</f>
        <v>-0.60189948555599526</v>
      </c>
      <c r="T63" s="6">
        <f t="shared" si="13"/>
        <v>-0.62070297412128239</v>
      </c>
      <c r="U63" s="6">
        <f t="shared" si="13"/>
        <v>-0.65179677819083026</v>
      </c>
      <c r="V63" s="6">
        <f t="shared" si="13"/>
        <v>-0.58535242290748901</v>
      </c>
      <c r="W63" s="6">
        <f t="shared" si="13"/>
        <v>-0.59422110552763818</v>
      </c>
      <c r="X63" s="6">
        <f t="shared" si="13"/>
        <v>-0.62661235573659191</v>
      </c>
      <c r="Y63" s="6">
        <f t="shared" si="13"/>
        <v>-0.62842712842712845</v>
      </c>
      <c r="Z63" s="6">
        <f t="shared" si="13"/>
        <v>-0.67704011065006919</v>
      </c>
      <c r="AA63" s="6">
        <f t="shared" si="13"/>
        <v>-0.72301425661914465</v>
      </c>
      <c r="AB63" s="6">
        <f t="shared" si="13"/>
        <v>-0.72806381435823053</v>
      </c>
      <c r="AC63" s="6">
        <f t="shared" si="13"/>
        <v>-0.75560538116591924</v>
      </c>
      <c r="AD63" s="6">
        <f t="shared" si="13"/>
        <v>-0.73879966187658497</v>
      </c>
    </row>
    <row r="64" spans="2:30" ht="15" customHeight="1" x14ac:dyDescent="0.25">
      <c r="B64" s="4"/>
      <c r="C64" s="4"/>
      <c r="D64" s="4"/>
      <c r="E64" s="12">
        <f>Input!$J$32</f>
        <v>2021</v>
      </c>
      <c r="F64" s="6">
        <f t="shared" ref="F64:Q64" si="14">F23/F24-1</f>
        <v>1.1902232361088481</v>
      </c>
      <c r="G64" s="6">
        <f t="shared" si="14"/>
        <v>0.76670258620689657</v>
      </c>
      <c r="H64" s="6">
        <f t="shared" si="14"/>
        <v>0.40452793933703179</v>
      </c>
      <c r="I64" s="6">
        <f t="shared" si="14"/>
        <v>-0.12225980758248045</v>
      </c>
      <c r="J64" s="6">
        <f t="shared" si="14"/>
        <v>-0.29591949574256327</v>
      </c>
      <c r="K64" s="6">
        <f t="shared" si="14"/>
        <v>-0.37021342767173349</v>
      </c>
      <c r="L64" s="6">
        <f t="shared" si="14"/>
        <v>-0.38863508994030072</v>
      </c>
      <c r="M64" s="6">
        <f t="shared" si="14"/>
        <v>-0.38195401894687364</v>
      </c>
      <c r="N64" s="6">
        <f t="shared" si="14"/>
        <v>-0.37494191097731</v>
      </c>
      <c r="O64" s="6">
        <f t="shared" si="14"/>
        <v>-0.42241603666393712</v>
      </c>
      <c r="P64" s="6">
        <f t="shared" si="14"/>
        <v>-0.47248074887399072</v>
      </c>
      <c r="Q64" s="6">
        <f t="shared" si="14"/>
        <v>-0.5030553230244017</v>
      </c>
      <c r="S64" s="6">
        <f t="shared" ref="S64:AD64" si="15">S23/S24-1</f>
        <v>1.1897746967071057</v>
      </c>
      <c r="T64" s="6">
        <f t="shared" si="15"/>
        <v>0.76723549488054599</v>
      </c>
      <c r="U64" s="6">
        <f t="shared" si="15"/>
        <v>0.404292343387471</v>
      </c>
      <c r="V64" s="6">
        <f t="shared" si="15"/>
        <v>-0.12228129531174481</v>
      </c>
      <c r="W64" s="6">
        <f t="shared" si="15"/>
        <v>-0.29588677576293676</v>
      </c>
      <c r="X64" s="6">
        <f t="shared" si="15"/>
        <v>-0.36997433704020533</v>
      </c>
      <c r="Y64" s="6">
        <f t="shared" si="15"/>
        <v>-0.3886193206881341</v>
      </c>
      <c r="Z64" s="6">
        <f t="shared" si="15"/>
        <v>-0.38178708849935872</v>
      </c>
      <c r="AA64" s="6">
        <f t="shared" si="15"/>
        <v>-0.37505303351718289</v>
      </c>
      <c r="AB64" s="6">
        <f t="shared" si="15"/>
        <v>-0.42228739002932547</v>
      </c>
      <c r="AC64" s="6">
        <f t="shared" si="15"/>
        <v>-0.47239747634069396</v>
      </c>
      <c r="AD64" s="6">
        <f t="shared" si="15"/>
        <v>-0.50314993700125998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ref="F65:Q65" si="16">F24/F25-1</f>
        <v>1.1744008616820754</v>
      </c>
      <c r="G65" s="6">
        <f t="shared" si="16"/>
        <v>1.3746161719549641</v>
      </c>
      <c r="H65" s="6">
        <f t="shared" si="16"/>
        <v>1.5779253149641983</v>
      </c>
      <c r="I65" s="6">
        <f t="shared" si="16"/>
        <v>1.7110105401059967</v>
      </c>
      <c r="J65" s="6">
        <f t="shared" si="16"/>
        <v>1.5739533198778655</v>
      </c>
      <c r="K65" s="6">
        <f t="shared" si="16"/>
        <v>1.5258744280131191</v>
      </c>
      <c r="L65" s="6">
        <f t="shared" si="16"/>
        <v>1.0612885894945654</v>
      </c>
      <c r="M65" s="6">
        <f t="shared" si="16"/>
        <v>0.97120276079942047</v>
      </c>
      <c r="N65" s="6">
        <f t="shared" si="16"/>
        <v>0.56791373037256676</v>
      </c>
      <c r="O65" s="6">
        <f t="shared" si="16"/>
        <v>0.64835028359618518</v>
      </c>
      <c r="P65" s="6">
        <f t="shared" si="16"/>
        <v>0.85382277117241911</v>
      </c>
      <c r="Q65" s="6">
        <f t="shared" si="16"/>
        <v>0.76363347824414274</v>
      </c>
      <c r="S65" s="6">
        <f t="shared" ref="S65:AD65" si="17">S24/S25-1</f>
        <v>1.1732580037664784</v>
      </c>
      <c r="T65" s="6">
        <f t="shared" si="17"/>
        <v>1.3743922204213939</v>
      </c>
      <c r="U65" s="6">
        <f t="shared" si="17"/>
        <v>1.5769805680119582</v>
      </c>
      <c r="V65" s="6">
        <f t="shared" si="17"/>
        <v>1.7116644823066842</v>
      </c>
      <c r="W65" s="6">
        <f t="shared" si="17"/>
        <v>1.5751708428246012</v>
      </c>
      <c r="X65" s="6">
        <f t="shared" si="17"/>
        <v>1.5248380129589632</v>
      </c>
      <c r="Y65" s="6">
        <f t="shared" si="17"/>
        <v>1.060909090909091</v>
      </c>
      <c r="Z65" s="6">
        <f t="shared" si="17"/>
        <v>0.97051390058972209</v>
      </c>
      <c r="AA65" s="6">
        <f t="shared" si="17"/>
        <v>0.5681969394544244</v>
      </c>
      <c r="AB65" s="6">
        <f t="shared" si="17"/>
        <v>0.64848066298342544</v>
      </c>
      <c r="AC65" s="6">
        <f t="shared" si="17"/>
        <v>0.85380116959064334</v>
      </c>
      <c r="AD65" s="6">
        <f t="shared" si="17"/>
        <v>0.76370370370370377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ref="F66:Q66" si="18">F25/F26-1</f>
        <v>-0.38610315186246413</v>
      </c>
      <c r="G66" s="6">
        <f t="shared" si="18"/>
        <v>-0.28958371205235411</v>
      </c>
      <c r="H66" s="6">
        <f t="shared" si="18"/>
        <v>-0.18550098739457033</v>
      </c>
      <c r="I66" s="6">
        <f t="shared" si="18"/>
        <v>-2.1267443022236043E-2</v>
      </c>
      <c r="J66" s="6">
        <f t="shared" si="18"/>
        <v>0.23343546533895054</v>
      </c>
      <c r="K66" s="6">
        <f t="shared" si="18"/>
        <v>0.33099199014171288</v>
      </c>
      <c r="L66" s="6">
        <f t="shared" si="18"/>
        <v>0.64322256428830116</v>
      </c>
      <c r="M66" s="6">
        <f t="shared" si="18"/>
        <v>0.75646320987076532</v>
      </c>
      <c r="N66" s="6">
        <f t="shared" si="18"/>
        <v>1.2239409749260242</v>
      </c>
      <c r="O66" s="6">
        <f t="shared" si="18"/>
        <v>1.2990267136053015</v>
      </c>
      <c r="P66" s="6">
        <f t="shared" si="18"/>
        <v>1.2854504682759531</v>
      </c>
      <c r="Q66" s="6">
        <f t="shared" si="18"/>
        <v>1.3460789058912592</v>
      </c>
      <c r="S66" s="6">
        <f t="shared" ref="S66:AD66" si="19">S25/S26-1</f>
        <v>-0.38541666666666663</v>
      </c>
      <c r="T66" s="6">
        <f t="shared" si="19"/>
        <v>-0.28998849252013814</v>
      </c>
      <c r="U66" s="6">
        <f t="shared" si="19"/>
        <v>-0.18514007308160785</v>
      </c>
      <c r="V66" s="6">
        <f t="shared" si="19"/>
        <v>-2.1794871794871828E-2</v>
      </c>
      <c r="W66" s="6">
        <f t="shared" si="19"/>
        <v>0.23314606741573041</v>
      </c>
      <c r="X66" s="6">
        <f t="shared" si="19"/>
        <v>0.33045977011494254</v>
      </c>
      <c r="Y66" s="6">
        <f t="shared" si="19"/>
        <v>0.64424514200298955</v>
      </c>
      <c r="Z66" s="6">
        <f t="shared" si="19"/>
        <v>0.75591715976331364</v>
      </c>
      <c r="AA66" s="6">
        <f t="shared" si="19"/>
        <v>1.223372781065089</v>
      </c>
      <c r="AB66" s="6">
        <f t="shared" si="19"/>
        <v>1.2984126984126982</v>
      </c>
      <c r="AC66" s="6">
        <f t="shared" si="19"/>
        <v>1.283806343906511</v>
      </c>
      <c r="AD66" s="6">
        <f t="shared" si="19"/>
        <v>1.34375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69" si="20">F29/F30-1</f>
        <v>-0.17608095676172952</v>
      </c>
      <c r="G69" s="6">
        <f t="shared" si="20"/>
        <v>-1</v>
      </c>
      <c r="H69" s="6">
        <f t="shared" si="20"/>
        <v>-1</v>
      </c>
      <c r="I69" s="6">
        <f t="shared" si="20"/>
        <v>-1</v>
      </c>
      <c r="J69" s="6">
        <f t="shared" si="20"/>
        <v>-1</v>
      </c>
      <c r="K69" s="6">
        <f t="shared" si="20"/>
        <v>-1</v>
      </c>
      <c r="L69" s="6">
        <f t="shared" si="20"/>
        <v>-1</v>
      </c>
      <c r="M69" s="6">
        <f t="shared" si="20"/>
        <v>-1</v>
      </c>
      <c r="N69" s="6">
        <f t="shared" si="20"/>
        <v>-1</v>
      </c>
      <c r="O69" s="6">
        <f t="shared" si="20"/>
        <v>-1</v>
      </c>
      <c r="P69" s="6">
        <f t="shared" si="20"/>
        <v>-1</v>
      </c>
      <c r="Q69" s="6">
        <f t="shared" si="20"/>
        <v>-1</v>
      </c>
      <c r="S69" s="6">
        <f t="shared" ref="S69:AD69" si="21">S29/S30-1</f>
        <v>-0.17647058823529416</v>
      </c>
      <c r="T69" s="6">
        <f t="shared" si="21"/>
        <v>-1</v>
      </c>
      <c r="U69" s="6">
        <f t="shared" si="21"/>
        <v>-1</v>
      </c>
      <c r="V69" s="6">
        <f t="shared" si="21"/>
        <v>-1</v>
      </c>
      <c r="W69" s="6">
        <f t="shared" si="21"/>
        <v>-1</v>
      </c>
      <c r="X69" s="6">
        <f t="shared" si="21"/>
        <v>-1</v>
      </c>
      <c r="Y69" s="6">
        <f t="shared" si="21"/>
        <v>-1</v>
      </c>
      <c r="Z69" s="6">
        <f t="shared" si="21"/>
        <v>-1</v>
      </c>
      <c r="AA69" s="6">
        <f t="shared" si="21"/>
        <v>-1</v>
      </c>
      <c r="AB69" s="6">
        <f t="shared" si="21"/>
        <v>-1</v>
      </c>
      <c r="AC69" s="6">
        <f t="shared" si="21"/>
        <v>-1</v>
      </c>
      <c r="AD69" s="6">
        <f t="shared" si="21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ref="F70:Q70" si="22">F30/F31-1</f>
        <v>4.9867832452216154E-2</v>
      </c>
      <c r="G70" s="6">
        <f t="shared" si="22"/>
        <v>0.13233810772644761</v>
      </c>
      <c r="H70" s="6">
        <f t="shared" si="22"/>
        <v>7.665972015480782E-2</v>
      </c>
      <c r="I70" s="6">
        <f t="shared" si="22"/>
        <v>6.6652483778321336E-2</v>
      </c>
      <c r="J70" s="6">
        <f t="shared" si="22"/>
        <v>0.18174124370113298</v>
      </c>
      <c r="K70" s="6">
        <f t="shared" si="22"/>
        <v>2.4620434961017734E-2</v>
      </c>
      <c r="L70" s="6">
        <f t="shared" si="22"/>
        <v>0.10728426779507338</v>
      </c>
      <c r="M70" s="6">
        <f t="shared" si="22"/>
        <v>1.6204291208683497E-3</v>
      </c>
      <c r="N70" s="6">
        <f t="shared" si="22"/>
        <v>-3.5672853828306317E-2</v>
      </c>
      <c r="O70" s="6">
        <f t="shared" si="22"/>
        <v>-0.13092001716983825</v>
      </c>
      <c r="P70" s="6">
        <f t="shared" si="22"/>
        <v>-8.3404839540072162E-2</v>
      </c>
      <c r="Q70" s="6">
        <f t="shared" si="22"/>
        <v>-0.36448072051787228</v>
      </c>
      <c r="S70" s="6">
        <f t="shared" ref="S70:AD70" si="23">S30/S31-1</f>
        <v>5.0193050193050093E-2</v>
      </c>
      <c r="T70" s="6">
        <f t="shared" si="23"/>
        <v>0.13026819923371646</v>
      </c>
      <c r="U70" s="6">
        <f t="shared" si="23"/>
        <v>7.5342465753424737E-2</v>
      </c>
      <c r="V70" s="6">
        <f t="shared" si="23"/>
        <v>6.8852459016393475E-2</v>
      </c>
      <c r="W70" s="6">
        <f t="shared" si="23"/>
        <v>0.1791530944625408</v>
      </c>
      <c r="X70" s="6">
        <f t="shared" si="23"/>
        <v>2.7108433734939652E-2</v>
      </c>
      <c r="Y70" s="6">
        <f t="shared" si="23"/>
        <v>0.107936507936508</v>
      </c>
      <c r="Z70" s="6">
        <f t="shared" si="23"/>
        <v>0</v>
      </c>
      <c r="AA70" s="6">
        <f t="shared" si="23"/>
        <v>-3.3536585365853688E-2</v>
      </c>
      <c r="AB70" s="6">
        <f t="shared" si="23"/>
        <v>-0.13213213213213215</v>
      </c>
      <c r="AC70" s="6">
        <f t="shared" si="23"/>
        <v>-8.2474226804123751E-2</v>
      </c>
      <c r="AD70" s="6">
        <f t="shared" si="23"/>
        <v>-0.36417322834645671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ref="F71:Q71" si="24">F31/F32-1</f>
        <v>-1.6699672480767647E-2</v>
      </c>
      <c r="G71" s="6">
        <f t="shared" si="24"/>
        <v>-6.1352016663510756E-2</v>
      </c>
      <c r="H71" s="6">
        <f t="shared" si="24"/>
        <v>0.14055964562979439</v>
      </c>
      <c r="I71" s="6">
        <f t="shared" si="24"/>
        <v>0.27661596958174917</v>
      </c>
      <c r="J71" s="6">
        <f t="shared" si="24"/>
        <v>0.43428437792329255</v>
      </c>
      <c r="K71" s="6">
        <f t="shared" si="24"/>
        <v>0.37450648618161297</v>
      </c>
      <c r="L71" s="6">
        <f t="shared" si="24"/>
        <v>0.30474218672976439</v>
      </c>
      <c r="M71" s="6">
        <f t="shared" si="24"/>
        <v>0.26233534873677389</v>
      </c>
      <c r="N71" s="6">
        <f t="shared" si="24"/>
        <v>0.2561020036429873</v>
      </c>
      <c r="O71" s="6">
        <f t="shared" si="24"/>
        <v>0.29314897983213051</v>
      </c>
      <c r="P71" s="6">
        <f t="shared" si="24"/>
        <v>7.404928211098194E-2</v>
      </c>
      <c r="Q71" s="6">
        <f t="shared" si="24"/>
        <v>0.30587901164441922</v>
      </c>
      <c r="S71" s="6">
        <f t="shared" ref="S71:AD71" si="25">S31/S32-1</f>
        <v>-1.520912547528519E-2</v>
      </c>
      <c r="T71" s="6">
        <f t="shared" si="25"/>
        <v>-6.11510791366906E-2</v>
      </c>
      <c r="U71" s="6">
        <f t="shared" si="25"/>
        <v>0.140625</v>
      </c>
      <c r="V71" s="6">
        <f t="shared" si="25"/>
        <v>0.2761506276150627</v>
      </c>
      <c r="W71" s="6">
        <f t="shared" si="25"/>
        <v>0.43457943925233655</v>
      </c>
      <c r="X71" s="6">
        <f t="shared" si="25"/>
        <v>0.37190082644628109</v>
      </c>
      <c r="Y71" s="6">
        <f t="shared" si="25"/>
        <v>0.30165289256198347</v>
      </c>
      <c r="Z71" s="6">
        <f t="shared" si="25"/>
        <v>0.2614107883817427</v>
      </c>
      <c r="AA71" s="6">
        <f t="shared" si="25"/>
        <v>0.25670498084291182</v>
      </c>
      <c r="AB71" s="6">
        <f t="shared" si="25"/>
        <v>0.29571984435797671</v>
      </c>
      <c r="AC71" s="6">
        <f t="shared" si="25"/>
        <v>7.3800738007380184E-2</v>
      </c>
      <c r="AD71" s="6">
        <f t="shared" si="25"/>
        <v>0.3059125964010283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ref="F72:Q72" si="26">F32/F33-1</f>
        <v>-2.0726306465899014E-2</v>
      </c>
      <c r="G72" s="6">
        <f t="shared" si="26"/>
        <v>7.0111448834853096E-2</v>
      </c>
      <c r="H72" s="6">
        <f t="shared" si="26"/>
        <v>-9.7060260089138484E-2</v>
      </c>
      <c r="I72" s="6">
        <f t="shared" si="26"/>
        <v>-0.18119551681195512</v>
      </c>
      <c r="J72" s="6">
        <f t="shared" si="26"/>
        <v>-0.26712371455282025</v>
      </c>
      <c r="K72" s="6">
        <f t="shared" si="26"/>
        <v>-0.24856961220597584</v>
      </c>
      <c r="L72" s="6">
        <f t="shared" si="26"/>
        <v>-0.13763999350754752</v>
      </c>
      <c r="M72" s="6">
        <f t="shared" si="26"/>
        <v>-0.15535087319319674</v>
      </c>
      <c r="N72" s="6">
        <f t="shared" si="26"/>
        <v>-0.13904636447037222</v>
      </c>
      <c r="O72" s="6">
        <f t="shared" si="26"/>
        <v>-8.8627615648400715E-2</v>
      </c>
      <c r="P72" s="6">
        <f t="shared" si="26"/>
        <v>-0.11351909184726527</v>
      </c>
      <c r="Q72" s="6">
        <f t="shared" si="26"/>
        <v>-5.0893234672304444E-2</v>
      </c>
      <c r="S72" s="6">
        <f t="shared" ref="S72:AD72" si="27">S32/S33-1</f>
        <v>-2.2304832713754608E-2</v>
      </c>
      <c r="T72" s="6">
        <f t="shared" si="27"/>
        <v>6.9230769230769207E-2</v>
      </c>
      <c r="U72" s="6">
        <f t="shared" si="27"/>
        <v>-9.8591549295774628E-2</v>
      </c>
      <c r="V72" s="6">
        <f t="shared" si="27"/>
        <v>-0.18150684931506844</v>
      </c>
      <c r="W72" s="6">
        <f t="shared" si="27"/>
        <v>-0.26712328767123283</v>
      </c>
      <c r="X72" s="6">
        <f t="shared" si="27"/>
        <v>-0.24844720496894412</v>
      </c>
      <c r="Y72" s="6">
        <f t="shared" si="27"/>
        <v>-0.13571428571428568</v>
      </c>
      <c r="Z72" s="6">
        <f t="shared" si="27"/>
        <v>-0.15438596491228074</v>
      </c>
      <c r="AA72" s="6">
        <f t="shared" si="27"/>
        <v>-0.14144736842105265</v>
      </c>
      <c r="AB72" s="6">
        <f t="shared" si="27"/>
        <v>-8.8652482269503508E-2</v>
      </c>
      <c r="AC72" s="6">
        <f t="shared" si="27"/>
        <v>-0.1143790849673203</v>
      </c>
      <c r="AD72" s="6">
        <f t="shared" si="27"/>
        <v>-5.1219512195121997E-2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ref="F73:Q73" si="28">F33/F34-1</f>
        <v>-6.9096306068601621E-2</v>
      </c>
      <c r="G73" s="6">
        <f t="shared" si="28"/>
        <v>-0.1297831070357961</v>
      </c>
      <c r="H73" s="6">
        <f t="shared" si="28"/>
        <v>-0.13817416469350174</v>
      </c>
      <c r="I73" s="6">
        <f t="shared" si="28"/>
        <v>-1.7150184324410844E-2</v>
      </c>
      <c r="J73" s="6">
        <f t="shared" si="28"/>
        <v>-6.0322108345534309E-2</v>
      </c>
      <c r="K73" s="6">
        <f t="shared" si="28"/>
        <v>-1.3613138686131454E-2</v>
      </c>
      <c r="L73" s="6">
        <f t="shared" si="28"/>
        <v>-5.4356882866289591E-2</v>
      </c>
      <c r="M73" s="6">
        <f t="shared" si="28"/>
        <v>-3.15171227353368E-2</v>
      </c>
      <c r="N73" s="6">
        <f t="shared" si="28"/>
        <v>3.4489869105253534E-2</v>
      </c>
      <c r="O73" s="6">
        <f t="shared" si="28"/>
        <v>-3.2474303590049214E-2</v>
      </c>
      <c r="P73" s="6">
        <f t="shared" si="28"/>
        <v>2.6212319790301919E-3</v>
      </c>
      <c r="Q73" s="6">
        <f t="shared" si="28"/>
        <v>2.3809523809523725E-2</v>
      </c>
      <c r="S73" s="6">
        <f t="shared" ref="S73:AD73" si="29">S33/S34-1</f>
        <v>-6.9204152249134898E-2</v>
      </c>
      <c r="T73" s="6">
        <f t="shared" si="29"/>
        <v>-0.12751677852348997</v>
      </c>
      <c r="U73" s="6">
        <f t="shared" si="29"/>
        <v>-0.13677811550151975</v>
      </c>
      <c r="V73" s="6">
        <f t="shared" si="29"/>
        <v>-1.6835016835016869E-2</v>
      </c>
      <c r="W73" s="6">
        <f t="shared" si="29"/>
        <v>-5.8064516129032295E-2</v>
      </c>
      <c r="X73" s="6">
        <f t="shared" si="29"/>
        <v>-1.2269938650306789E-2</v>
      </c>
      <c r="Y73" s="6">
        <f t="shared" si="29"/>
        <v>-5.4054054054054057E-2</v>
      </c>
      <c r="Z73" s="6">
        <f t="shared" si="29"/>
        <v>-3.0612244897959218E-2</v>
      </c>
      <c r="AA73" s="6">
        <f t="shared" si="29"/>
        <v>3.4013605442176909E-2</v>
      </c>
      <c r="AB73" s="6">
        <f t="shared" si="29"/>
        <v>-3.4246575342465779E-2</v>
      </c>
      <c r="AC73" s="6">
        <f t="shared" si="29"/>
        <v>3.2786885245901232E-3</v>
      </c>
      <c r="AD73" s="6">
        <f t="shared" si="29"/>
        <v>2.4999999999999911E-2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76" si="30">F37/F38-1</f>
        <v>-0.61666398843001757</v>
      </c>
      <c r="G76" s="6">
        <f t="shared" si="30"/>
        <v>-1</v>
      </c>
      <c r="H76" s="6">
        <f t="shared" si="30"/>
        <v>-1</v>
      </c>
      <c r="I76" s="6">
        <f t="shared" si="30"/>
        <v>-1</v>
      </c>
      <c r="J76" s="6">
        <f t="shared" si="30"/>
        <v>-1</v>
      </c>
      <c r="K76" s="6">
        <f t="shared" si="30"/>
        <v>-1</v>
      </c>
      <c r="L76" s="6">
        <f t="shared" si="30"/>
        <v>-1</v>
      </c>
      <c r="M76" s="6">
        <f t="shared" si="30"/>
        <v>-1</v>
      </c>
      <c r="N76" s="6">
        <f t="shared" si="30"/>
        <v>-1</v>
      </c>
      <c r="O76" s="6">
        <f t="shared" si="30"/>
        <v>-1</v>
      </c>
      <c r="P76" s="6">
        <f t="shared" si="30"/>
        <v>-1</v>
      </c>
      <c r="Q76" s="6">
        <f t="shared" si="30"/>
        <v>-1</v>
      </c>
      <c r="S76" s="6">
        <f t="shared" ref="S76:AD76" si="31">S37/S38-1</f>
        <v>-0.61575562700964626</v>
      </c>
      <c r="T76" s="6">
        <f t="shared" si="31"/>
        <v>-1</v>
      </c>
      <c r="U76" s="6">
        <f t="shared" si="31"/>
        <v>-1</v>
      </c>
      <c r="V76" s="6">
        <f t="shared" si="31"/>
        <v>-1</v>
      </c>
      <c r="W76" s="6">
        <f t="shared" si="31"/>
        <v>-1</v>
      </c>
      <c r="X76" s="6">
        <f t="shared" si="31"/>
        <v>-1</v>
      </c>
      <c r="Y76" s="6">
        <f t="shared" si="31"/>
        <v>-1</v>
      </c>
      <c r="Z76" s="6">
        <f t="shared" si="31"/>
        <v>-1</v>
      </c>
      <c r="AA76" s="6">
        <f t="shared" si="31"/>
        <v>-1</v>
      </c>
      <c r="AB76" s="6">
        <f t="shared" si="31"/>
        <v>-1</v>
      </c>
      <c r="AC76" s="6">
        <f t="shared" si="31"/>
        <v>-1</v>
      </c>
      <c r="AD76" s="6">
        <f t="shared" si="31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ref="F77:Q77" si="32">F38/F39-1</f>
        <v>1.2538505528021346</v>
      </c>
      <c r="G77" s="6">
        <f t="shared" si="32"/>
        <v>0.19598272949127105</v>
      </c>
      <c r="H77" s="6">
        <f t="shared" si="32"/>
        <v>0.55879160636758329</v>
      </c>
      <c r="I77" s="6">
        <f t="shared" si="32"/>
        <v>0.94706656143120238</v>
      </c>
      <c r="J77" s="6">
        <f t="shared" si="32"/>
        <v>0.28999617468132621</v>
      </c>
      <c r="K77" s="6">
        <f t="shared" si="32"/>
        <v>-0.24582880837200116</v>
      </c>
      <c r="L77" s="6">
        <f t="shared" si="32"/>
        <v>-0.14810697430519137</v>
      </c>
      <c r="M77" s="6">
        <f t="shared" si="32"/>
        <v>-0.148673029642994</v>
      </c>
      <c r="N77" s="6">
        <f t="shared" si="32"/>
        <v>-0.16808018504240552</v>
      </c>
      <c r="O77" s="6">
        <f t="shared" si="32"/>
        <v>-0.30746481745869869</v>
      </c>
      <c r="P77" s="6">
        <f t="shared" si="32"/>
        <v>-0.30258640421149008</v>
      </c>
      <c r="Q77" s="6">
        <f t="shared" si="32"/>
        <v>-0.47957166392092254</v>
      </c>
      <c r="S77" s="6">
        <f t="shared" ref="S77:AD77" si="33">S38/S39-1</f>
        <v>1.2536231884057969</v>
      </c>
      <c r="T77" s="6">
        <f t="shared" si="33"/>
        <v>0.19607843137254899</v>
      </c>
      <c r="U77" s="6">
        <f t="shared" si="33"/>
        <v>0.5571725571725572</v>
      </c>
      <c r="V77" s="6">
        <f t="shared" si="33"/>
        <v>0.94890510948905105</v>
      </c>
      <c r="W77" s="6">
        <f t="shared" si="33"/>
        <v>0.29015544041450769</v>
      </c>
      <c r="X77" s="6">
        <f t="shared" si="33"/>
        <v>-0.2456521739130435</v>
      </c>
      <c r="Y77" s="6">
        <f t="shared" si="33"/>
        <v>-0.14757709251101325</v>
      </c>
      <c r="Z77" s="6">
        <f t="shared" si="33"/>
        <v>-0.14893617021276595</v>
      </c>
      <c r="AA77" s="6">
        <f t="shared" si="33"/>
        <v>-0.16981132075471694</v>
      </c>
      <c r="AB77" s="6">
        <f t="shared" si="33"/>
        <v>-0.30835117773019272</v>
      </c>
      <c r="AC77" s="6">
        <f t="shared" si="33"/>
        <v>-0.30205949656750575</v>
      </c>
      <c r="AD77" s="6">
        <f t="shared" si="33"/>
        <v>-0.47923875432525953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ref="F78:Q78" si="34">F39/F40-1</f>
        <v>-0.27766157639020939</v>
      </c>
      <c r="G78" s="6">
        <f t="shared" si="34"/>
        <v>1.5802857834826831</v>
      </c>
      <c r="H78" s="6">
        <f t="shared" si="34"/>
        <v>1.1329778837890454</v>
      </c>
      <c r="I78" s="6">
        <f t="shared" si="34"/>
        <v>0.98944823038030338</v>
      </c>
      <c r="J78" s="6">
        <f t="shared" si="34"/>
        <v>0.62998944033790916</v>
      </c>
      <c r="K78" s="6">
        <f t="shared" si="34"/>
        <v>1.343048808697664</v>
      </c>
      <c r="L78" s="6">
        <f t="shared" si="34"/>
        <v>1.5632660043745497</v>
      </c>
      <c r="M78" s="6">
        <f t="shared" si="34"/>
        <v>1.3817547795552088</v>
      </c>
      <c r="N78" s="6">
        <f t="shared" si="34"/>
        <v>1.5548260013131978</v>
      </c>
      <c r="O78" s="6">
        <f t="shared" si="34"/>
        <v>2.4847192608386641</v>
      </c>
      <c r="P78" s="6">
        <f t="shared" si="34"/>
        <v>1.3174483528754886</v>
      </c>
      <c r="Q78" s="6">
        <f t="shared" si="34"/>
        <v>0.95482558224642444</v>
      </c>
      <c r="S78" s="6">
        <f t="shared" ref="S78:AD78" si="35">S39/S40-1</f>
        <v>-0.27748691099476441</v>
      </c>
      <c r="T78" s="6">
        <f t="shared" si="35"/>
        <v>1.585253456221198</v>
      </c>
      <c r="U78" s="6">
        <f t="shared" si="35"/>
        <v>1.137777777777778</v>
      </c>
      <c r="V78" s="6">
        <f t="shared" si="35"/>
        <v>0.98550724637681153</v>
      </c>
      <c r="W78" s="6">
        <f t="shared" si="35"/>
        <v>0.62869198312236296</v>
      </c>
      <c r="X78" s="6">
        <f t="shared" si="35"/>
        <v>1.3350253807106598</v>
      </c>
      <c r="Y78" s="6">
        <f t="shared" si="35"/>
        <v>1.5649717514124295</v>
      </c>
      <c r="Z78" s="6">
        <f t="shared" si="35"/>
        <v>1.3764044943820224</v>
      </c>
      <c r="AA78" s="6">
        <f t="shared" si="35"/>
        <v>1.5586206896551724</v>
      </c>
      <c r="AB78" s="6">
        <f t="shared" si="35"/>
        <v>2.4850746268656718</v>
      </c>
      <c r="AC78" s="6">
        <f t="shared" si="35"/>
        <v>1.3121693121693121</v>
      </c>
      <c r="AD78" s="6">
        <f t="shared" si="35"/>
        <v>0.95270270270270263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ref="F79:Q79" si="36">F40/F41-1</f>
        <v>0.40701139351446081</v>
      </c>
      <c r="G79" s="6">
        <f t="shared" si="36"/>
        <v>-0.35332811276429121</v>
      </c>
      <c r="H79" s="6">
        <f t="shared" si="36"/>
        <v>-0.60011522064753997</v>
      </c>
      <c r="I79" s="6">
        <f t="shared" si="36"/>
        <v>-0.37272476558190837</v>
      </c>
      <c r="J79" s="6">
        <f t="shared" si="36"/>
        <v>-0.12107661154235572</v>
      </c>
      <c r="K79" s="6">
        <f t="shared" si="36"/>
        <v>-0.27677585572322416</v>
      </c>
      <c r="L79" s="6">
        <f t="shared" si="36"/>
        <v>-0.35724888668975752</v>
      </c>
      <c r="M79" s="6">
        <f t="shared" si="36"/>
        <v>-0.40897036780814022</v>
      </c>
      <c r="N79" s="6">
        <f t="shared" si="36"/>
        <v>-0.62256669516622676</v>
      </c>
      <c r="O79" s="6">
        <f t="shared" si="36"/>
        <v>-0.70353982300884954</v>
      </c>
      <c r="P79" s="6">
        <f t="shared" si="36"/>
        <v>-0.20594103303037026</v>
      </c>
      <c r="Q79" s="6">
        <f t="shared" si="36"/>
        <v>-0.24033361134278564</v>
      </c>
      <c r="S79" s="6">
        <f t="shared" ref="S79:AD79" si="37">S40/S41-1</f>
        <v>0.40441176470588225</v>
      </c>
      <c r="T79" s="6">
        <f t="shared" si="37"/>
        <v>-0.35416666666666663</v>
      </c>
      <c r="U79" s="6">
        <f t="shared" si="37"/>
        <v>-0.60106382978723405</v>
      </c>
      <c r="V79" s="6">
        <f t="shared" si="37"/>
        <v>-0.37272727272727268</v>
      </c>
      <c r="W79" s="6">
        <f t="shared" si="37"/>
        <v>-0.1189591078066915</v>
      </c>
      <c r="X79" s="6">
        <f t="shared" si="37"/>
        <v>-0.27573529411764708</v>
      </c>
      <c r="Y79" s="6">
        <f t="shared" si="37"/>
        <v>-0.35869565217391308</v>
      </c>
      <c r="Z79" s="6">
        <f t="shared" si="37"/>
        <v>-0.40666666666666662</v>
      </c>
      <c r="AA79" s="6">
        <f t="shared" si="37"/>
        <v>-0.62239583333333326</v>
      </c>
      <c r="AB79" s="6">
        <f t="shared" si="37"/>
        <v>-0.70353982300884954</v>
      </c>
      <c r="AC79" s="6">
        <f t="shared" si="37"/>
        <v>-0.20253164556962022</v>
      </c>
      <c r="AD79" s="6">
        <f t="shared" si="37"/>
        <v>-0.23907455012853474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ref="F80:Q80" si="38">F41/F42-1</f>
        <v>-0.19568588749471305</v>
      </c>
      <c r="G80" s="6">
        <f t="shared" si="38"/>
        <v>-5.2967751986292555E-3</v>
      </c>
      <c r="H80" s="6">
        <f t="shared" si="38"/>
        <v>0.77731815203145493</v>
      </c>
      <c r="I80" s="6">
        <f t="shared" si="38"/>
        <v>0.10018493902791437</v>
      </c>
      <c r="J80" s="6">
        <f t="shared" si="38"/>
        <v>-6.8531908204967018E-2</v>
      </c>
      <c r="K80" s="6">
        <f t="shared" si="38"/>
        <v>-0.19091038003403293</v>
      </c>
      <c r="L80" s="6">
        <f t="shared" si="38"/>
        <v>-9.4585561497326331E-2</v>
      </c>
      <c r="M80" s="6">
        <f t="shared" si="38"/>
        <v>-2.9315211976445488E-2</v>
      </c>
      <c r="N80" s="6">
        <f t="shared" si="38"/>
        <v>0.16995673770229147</v>
      </c>
      <c r="O80" s="6">
        <f t="shared" si="38"/>
        <v>8.6765628266778139E-2</v>
      </c>
      <c r="P80" s="6">
        <f t="shared" si="38"/>
        <v>-0.44109921696897614</v>
      </c>
      <c r="Q80" s="6">
        <f t="shared" si="38"/>
        <v>-0.2695642850441613</v>
      </c>
      <c r="S80" s="6">
        <f t="shared" ref="S80:AD80" si="39">S41/S42-1</f>
        <v>-0.19526627218934911</v>
      </c>
      <c r="T80" s="6">
        <f t="shared" si="39"/>
        <v>-5.9171597633136397E-3</v>
      </c>
      <c r="U80" s="6">
        <f t="shared" si="39"/>
        <v>0.77917981072555209</v>
      </c>
      <c r="V80" s="6">
        <f t="shared" si="39"/>
        <v>0.10000000000000009</v>
      </c>
      <c r="W80" s="6">
        <f t="shared" si="39"/>
        <v>-6.9204152249134898E-2</v>
      </c>
      <c r="X80" s="6">
        <f t="shared" si="39"/>
        <v>-0.19047619047619047</v>
      </c>
      <c r="Y80" s="6">
        <f t="shared" si="39"/>
        <v>-9.210526315789469E-2</v>
      </c>
      <c r="Z80" s="6">
        <f t="shared" si="39"/>
        <v>-2.9126213592232997E-2</v>
      </c>
      <c r="AA80" s="6">
        <f t="shared" si="39"/>
        <v>0.1707317073170731</v>
      </c>
      <c r="AB80" s="6">
        <f t="shared" si="39"/>
        <v>8.6538461538461453E-2</v>
      </c>
      <c r="AC80" s="6">
        <f t="shared" si="39"/>
        <v>-0.44235294117647062</v>
      </c>
      <c r="AD80" s="6">
        <f t="shared" si="39"/>
        <v>-0.27016885553470915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-0.52857142857142858</v>
      </c>
      <c r="G83" s="6">
        <f t="shared" ref="G83:Q83" si="40">G45/G46-1</f>
        <v>-1</v>
      </c>
      <c r="H83" s="6">
        <f t="shared" si="40"/>
        <v>-1</v>
      </c>
      <c r="I83" s="6">
        <f t="shared" si="40"/>
        <v>-1</v>
      </c>
      <c r="J83" s="6">
        <f t="shared" si="40"/>
        <v>-1</v>
      </c>
      <c r="K83" s="6">
        <f t="shared" si="40"/>
        <v>-1</v>
      </c>
      <c r="L83" s="6">
        <f t="shared" si="40"/>
        <v>-1</v>
      </c>
      <c r="M83" s="6">
        <f t="shared" si="40"/>
        <v>-1</v>
      </c>
      <c r="N83" s="6">
        <f t="shared" si="40"/>
        <v>-1</v>
      </c>
      <c r="O83" s="6">
        <f t="shared" si="40"/>
        <v>-1</v>
      </c>
      <c r="P83" s="6">
        <f t="shared" si="40"/>
        <v>-1</v>
      </c>
      <c r="Q83" s="6">
        <f t="shared" si="40"/>
        <v>-1</v>
      </c>
      <c r="S83" s="6">
        <f t="shared" ref="S83:AD83" si="41">S45/S46-1</f>
        <v>-0.52857142857142858</v>
      </c>
      <c r="T83" s="6">
        <f t="shared" si="41"/>
        <v>-1</v>
      </c>
      <c r="U83" s="6">
        <f t="shared" si="41"/>
        <v>-1</v>
      </c>
      <c r="V83" s="6">
        <f t="shared" si="41"/>
        <v>-1</v>
      </c>
      <c r="W83" s="6">
        <f t="shared" si="41"/>
        <v>-1</v>
      </c>
      <c r="X83" s="6">
        <f t="shared" si="41"/>
        <v>-1</v>
      </c>
      <c r="Y83" s="6">
        <f t="shared" si="41"/>
        <v>-1</v>
      </c>
      <c r="Z83" s="6">
        <f t="shared" si="41"/>
        <v>-1</v>
      </c>
      <c r="AA83" s="6">
        <f t="shared" si="41"/>
        <v>-1</v>
      </c>
      <c r="AB83" s="6">
        <f t="shared" si="41"/>
        <v>-1</v>
      </c>
      <c r="AC83" s="6">
        <f t="shared" si="41"/>
        <v>-1</v>
      </c>
      <c r="AD83" s="6">
        <f t="shared" si="41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42">F46/F47-1</f>
        <v>-0.29087677725118488</v>
      </c>
      <c r="G84" s="6">
        <f t="shared" si="42"/>
        <v>-0.31351351351351353</v>
      </c>
      <c r="H84" s="6">
        <f t="shared" si="42"/>
        <v>-0.28997289972899731</v>
      </c>
      <c r="I84" s="6">
        <f t="shared" si="42"/>
        <v>-0.19337735094037611</v>
      </c>
      <c r="J84" s="6">
        <f t="shared" si="42"/>
        <v>-0.23444976076555024</v>
      </c>
      <c r="K84" s="6">
        <f t="shared" si="42"/>
        <v>-0.30119176598049824</v>
      </c>
      <c r="L84" s="6">
        <f t="shared" si="42"/>
        <v>-0.32669845053635282</v>
      </c>
      <c r="M84" s="6">
        <f t="shared" si="42"/>
        <v>-0.36825075834175935</v>
      </c>
      <c r="N84" s="6">
        <f t="shared" si="42"/>
        <v>-0.39734299516908211</v>
      </c>
      <c r="O84" s="6">
        <f t="shared" si="42"/>
        <v>-0.44746600741656373</v>
      </c>
      <c r="P84" s="6">
        <f t="shared" si="42"/>
        <v>-0.4748010610079576</v>
      </c>
      <c r="Q84" s="6">
        <f t="shared" si="42"/>
        <v>-0.50602409638554224</v>
      </c>
      <c r="S84" s="6">
        <f t="shared" ref="S84:AD84" si="43">S46/S47-1</f>
        <v>-0.29085997298514188</v>
      </c>
      <c r="T84" s="6">
        <f t="shared" si="43"/>
        <v>-0.31347576006573541</v>
      </c>
      <c r="U84" s="6">
        <f t="shared" si="43"/>
        <v>-0.29004778724288383</v>
      </c>
      <c r="V84" s="6">
        <f t="shared" si="43"/>
        <v>-0.19343656112780216</v>
      </c>
      <c r="W84" s="6">
        <f t="shared" si="43"/>
        <v>-0.23444976076555024</v>
      </c>
      <c r="X84" s="6">
        <f t="shared" si="43"/>
        <v>-0.30107270560190702</v>
      </c>
      <c r="Y84" s="6">
        <f t="shared" si="43"/>
        <v>-0.32665832290362951</v>
      </c>
      <c r="Z84" s="6">
        <f t="shared" si="43"/>
        <v>-0.36812484011256075</v>
      </c>
      <c r="AA84" s="6">
        <f t="shared" si="43"/>
        <v>-0.39741313720517368</v>
      </c>
      <c r="AB84" s="6">
        <f t="shared" si="43"/>
        <v>-0.4473001038421599</v>
      </c>
      <c r="AC84" s="6">
        <f t="shared" si="43"/>
        <v>-0.4748010610079576</v>
      </c>
      <c r="AD84" s="6">
        <f t="shared" si="43"/>
        <v>-0.50607287449392713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42"/>
        <v>0.52425180598555232</v>
      </c>
      <c r="G85" s="6">
        <f t="shared" si="42"/>
        <v>0.44984326018808773</v>
      </c>
      <c r="H85" s="6">
        <f t="shared" si="42"/>
        <v>0.36276649320127596</v>
      </c>
      <c r="I85" s="6">
        <f t="shared" si="42"/>
        <v>0.18407960199004969</v>
      </c>
      <c r="J85" s="6">
        <f t="shared" si="42"/>
        <v>6.2261753494281979E-2</v>
      </c>
      <c r="K85" s="6">
        <f t="shared" si="42"/>
        <v>-3.2494758909853316E-2</v>
      </c>
      <c r="L85" s="6">
        <f t="shared" si="42"/>
        <v>-0.11037208405629451</v>
      </c>
      <c r="M85" s="6">
        <f t="shared" si="42"/>
        <v>-0.13860536106076515</v>
      </c>
      <c r="N85" s="6">
        <f t="shared" si="42"/>
        <v>-0.14989733059548271</v>
      </c>
      <c r="O85" s="6">
        <f t="shared" si="42"/>
        <v>-0.15162781829448502</v>
      </c>
      <c r="P85" s="6">
        <f t="shared" si="42"/>
        <v>-0.20499445061043287</v>
      </c>
      <c r="Q85" s="6">
        <f t="shared" si="42"/>
        <v>-0.17267001948257887</v>
      </c>
      <c r="S85" s="6">
        <f t="shared" ref="S85:AD85" si="44">S47/S48-1</f>
        <v>0.52436513383665062</v>
      </c>
      <c r="T85" s="6">
        <f t="shared" si="44"/>
        <v>0.44967242406194163</v>
      </c>
      <c r="U85" s="6">
        <f t="shared" si="44"/>
        <v>0.36268403171007924</v>
      </c>
      <c r="V85" s="6">
        <f t="shared" si="44"/>
        <v>0.18385772913816689</v>
      </c>
      <c r="W85" s="6">
        <f t="shared" si="44"/>
        <v>6.2261753494281979E-2</v>
      </c>
      <c r="X85" s="6">
        <f t="shared" si="44"/>
        <v>-3.2518450184501835E-2</v>
      </c>
      <c r="Y85" s="6">
        <f t="shared" si="44"/>
        <v>-0.11044310843910043</v>
      </c>
      <c r="Z85" s="6">
        <f t="shared" si="44"/>
        <v>-0.13860731599823706</v>
      </c>
      <c r="AA85" s="6">
        <f t="shared" si="44"/>
        <v>-0.14984907287623972</v>
      </c>
      <c r="AB85" s="6">
        <f t="shared" si="44"/>
        <v>-0.15172869412023782</v>
      </c>
      <c r="AC85" s="6">
        <f t="shared" si="44"/>
        <v>-0.20497680303669341</v>
      </c>
      <c r="AD85" s="6">
        <f t="shared" si="44"/>
        <v>-0.17270253297048355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42"/>
        <v>0.40689655172413786</v>
      </c>
      <c r="G86" s="6">
        <f t="shared" si="42"/>
        <v>0.37796976241900659</v>
      </c>
      <c r="H86" s="6">
        <f t="shared" si="42"/>
        <v>0.21388186281803301</v>
      </c>
      <c r="I86" s="6">
        <f t="shared" si="42"/>
        <v>0.28434504792332271</v>
      </c>
      <c r="J86" s="6">
        <f t="shared" si="42"/>
        <v>0.25828488372093017</v>
      </c>
      <c r="K86" s="6">
        <f t="shared" si="42"/>
        <v>0.33017289459007237</v>
      </c>
      <c r="L86" s="6">
        <f t="shared" si="42"/>
        <v>0.35528120713305911</v>
      </c>
      <c r="M86" s="6">
        <f t="shared" si="42"/>
        <v>0.32235887732576485</v>
      </c>
      <c r="N86" s="6">
        <f t="shared" si="42"/>
        <v>0.22538843807007614</v>
      </c>
      <c r="O86" s="6">
        <f t="shared" si="42"/>
        <v>0.25984208794823993</v>
      </c>
      <c r="P86" s="6">
        <f t="shared" si="42"/>
        <v>0.38190184049079745</v>
      </c>
      <c r="Q86" s="6">
        <f t="shared" si="42"/>
        <v>0.31830127822243459</v>
      </c>
      <c r="S86" s="6">
        <f t="shared" ref="S86:AD86" si="45">S48/S49-1</f>
        <v>0.40704973442781256</v>
      </c>
      <c r="T86" s="6">
        <f t="shared" si="45"/>
        <v>0.37792367665162074</v>
      </c>
      <c r="U86" s="6">
        <f t="shared" si="45"/>
        <v>0.21374570446735386</v>
      </c>
      <c r="V86" s="6">
        <f t="shared" si="45"/>
        <v>0.28471001757469239</v>
      </c>
      <c r="W86" s="6">
        <f t="shared" si="45"/>
        <v>0.25839462743843944</v>
      </c>
      <c r="X86" s="6">
        <f t="shared" si="45"/>
        <v>0.33006134969325163</v>
      </c>
      <c r="Y86" s="6">
        <f t="shared" si="45"/>
        <v>0.35515992757996373</v>
      </c>
      <c r="Z86" s="6">
        <f t="shared" si="45"/>
        <v>0.32226107226107237</v>
      </c>
      <c r="AA86" s="6">
        <f t="shared" si="45"/>
        <v>0.22536327608982831</v>
      </c>
      <c r="AB86" s="6">
        <f t="shared" si="45"/>
        <v>0.2599889012208656</v>
      </c>
      <c r="AC86" s="6">
        <f t="shared" si="45"/>
        <v>0.38170163170163174</v>
      </c>
      <c r="AD86" s="6">
        <f t="shared" si="45"/>
        <v>0.31815673289183222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42"/>
        <v>-0.20765027322404361</v>
      </c>
      <c r="G87" s="6">
        <f t="shared" si="42"/>
        <v>-0.128060263653484</v>
      </c>
      <c r="H87" s="6">
        <f t="shared" si="42"/>
        <v>-2.4245063879210216E-2</v>
      </c>
      <c r="I87" s="6">
        <f t="shared" si="42"/>
        <v>-3.6217008797653882E-2</v>
      </c>
      <c r="J87" s="6">
        <f t="shared" si="42"/>
        <v>2.8400597907324299E-2</v>
      </c>
      <c r="K87" s="6">
        <f t="shared" si="42"/>
        <v>1.723625557206554E-2</v>
      </c>
      <c r="L87" s="6">
        <f t="shared" si="42"/>
        <v>0.11160325297705498</v>
      </c>
      <c r="M87" s="6">
        <f t="shared" si="42"/>
        <v>0.17984780540834366</v>
      </c>
      <c r="N87" s="6">
        <f t="shared" si="42"/>
        <v>0.30754545454545457</v>
      </c>
      <c r="O87" s="6">
        <f t="shared" si="42"/>
        <v>0.32216905901116433</v>
      </c>
      <c r="P87" s="6">
        <f t="shared" si="42"/>
        <v>0.23438091631957603</v>
      </c>
      <c r="Q87" s="6">
        <f t="shared" si="42"/>
        <v>0.24529536900670923</v>
      </c>
      <c r="S87" s="6">
        <f t="shared" ref="S87:AD87" si="46">S49/S50-1</f>
        <v>-0.20772762050497318</v>
      </c>
      <c r="T87" s="6">
        <f t="shared" si="46"/>
        <v>-0.12808586762075136</v>
      </c>
      <c r="U87" s="6">
        <f t="shared" si="46"/>
        <v>-2.4144869215291798E-2</v>
      </c>
      <c r="V87" s="6">
        <f t="shared" si="46"/>
        <v>-3.6246612466124706E-2</v>
      </c>
      <c r="W87" s="6">
        <f t="shared" si="46"/>
        <v>2.8280170996382692E-2</v>
      </c>
      <c r="X87" s="6">
        <f t="shared" si="46"/>
        <v>1.7160686427457161E-2</v>
      </c>
      <c r="Y87" s="6">
        <f t="shared" si="46"/>
        <v>0.11170748071117065</v>
      </c>
      <c r="Z87" s="6">
        <f t="shared" si="46"/>
        <v>0.17978686833963553</v>
      </c>
      <c r="AA87" s="6">
        <f t="shared" si="46"/>
        <v>0.30742659758203805</v>
      </c>
      <c r="AB87" s="6">
        <f t="shared" si="46"/>
        <v>0.32208363903154802</v>
      </c>
      <c r="AC87" s="6">
        <f t="shared" si="46"/>
        <v>0.23453237410071948</v>
      </c>
      <c r="AD87" s="6">
        <f t="shared" si="46"/>
        <v>0.24536082474226806</v>
      </c>
    </row>
    <row r="88" spans="2:30" x14ac:dyDescent="0.25">
      <c r="B88" s="4"/>
    </row>
    <row r="89" spans="2:30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9046-676D-40D6-80DC-760CBF3221DA}">
  <sheetPr>
    <tabColor theme="4" tint="-0.249977111117893"/>
    <pageSetUpPr fitToPage="1"/>
  </sheetPr>
  <dimension ref="B1:W77"/>
  <sheetViews>
    <sheetView showGridLines="0" view="pageBreakPreview" topLeftCell="A34" zoomScale="85" zoomScaleNormal="85" zoomScaleSheetLayoutView="85" workbookViewId="0">
      <selection activeCell="D47" sqref="D47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14" width="10.5703125" style="2" customWidth="1"/>
    <col min="15" max="15" width="3.28515625" style="2" customWidth="1"/>
    <col min="16" max="16" width="10.42578125" style="2" customWidth="1"/>
    <col min="17" max="16384" width="9.140625" style="2"/>
  </cols>
  <sheetData>
    <row r="1" spans="2:14" ht="15.75" x14ac:dyDescent="0.25">
      <c r="B1" s="1"/>
    </row>
    <row r="2" spans="2:14" x14ac:dyDescent="0.25">
      <c r="B2" s="28"/>
      <c r="C2" s="29" t="s">
        <v>12</v>
      </c>
      <c r="D2" s="29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19</v>
      </c>
      <c r="K2" s="29" t="s">
        <v>20</v>
      </c>
      <c r="L2" s="29" t="s">
        <v>21</v>
      </c>
      <c r="M2" s="29" t="s">
        <v>22</v>
      </c>
      <c r="N2" s="29" t="s">
        <v>23</v>
      </c>
    </row>
    <row r="3" spans="2:14" x14ac:dyDescent="0.25"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3.75" customHeight="1" x14ac:dyDescent="0.25">
      <c r="B4" s="9"/>
    </row>
    <row r="5" spans="2:14" x14ac:dyDescent="0.25">
      <c r="B5" s="25" t="s">
        <v>5</v>
      </c>
    </row>
    <row r="6" spans="2:14" ht="15.75" customHeight="1" x14ac:dyDescent="0.25">
      <c r="B6" s="12">
        <v>2023</v>
      </c>
      <c r="C6" s="5">
        <v>1367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2:14" x14ac:dyDescent="0.25">
      <c r="B7" s="12">
        <v>2022</v>
      </c>
      <c r="C7" s="5">
        <v>1971</v>
      </c>
      <c r="D7" s="5">
        <v>2136</v>
      </c>
      <c r="E7" s="5">
        <v>2178</v>
      </c>
      <c r="F7" s="5">
        <v>2142</v>
      </c>
      <c r="G7" s="5">
        <v>2185</v>
      </c>
      <c r="H7" s="5">
        <v>1960</v>
      </c>
      <c r="I7" s="5">
        <v>1806</v>
      </c>
      <c r="J7" s="5">
        <v>1694</v>
      </c>
      <c r="K7" s="5">
        <v>1559</v>
      </c>
      <c r="L7" s="5">
        <v>1313</v>
      </c>
      <c r="M7" s="5">
        <v>1207</v>
      </c>
      <c r="N7" s="5">
        <v>986</v>
      </c>
    </row>
    <row r="8" spans="2:14" x14ac:dyDescent="0.25">
      <c r="B8" s="12">
        <v>2021</v>
      </c>
      <c r="C8" s="5">
        <v>2115</v>
      </c>
      <c r="D8" s="5">
        <v>2250</v>
      </c>
      <c r="E8" s="5">
        <v>2426</v>
      </c>
      <c r="F8" s="5">
        <v>2379</v>
      </c>
      <c r="G8" s="5">
        <v>2386</v>
      </c>
      <c r="H8" s="5">
        <v>2380</v>
      </c>
      <c r="I8" s="5">
        <v>2251</v>
      </c>
      <c r="J8" s="5">
        <v>2208</v>
      </c>
      <c r="K8" s="5">
        <v>2112</v>
      </c>
      <c r="L8" s="5">
        <v>1991</v>
      </c>
      <c r="M8" s="5">
        <v>1995</v>
      </c>
      <c r="N8" s="5">
        <v>1569</v>
      </c>
    </row>
    <row r="9" spans="2:14" x14ac:dyDescent="0.25">
      <c r="B9" s="12">
        <v>2020</v>
      </c>
      <c r="C9" s="5">
        <v>1815</v>
      </c>
      <c r="D9" s="5">
        <v>2269</v>
      </c>
      <c r="E9" s="5">
        <v>1882</v>
      </c>
      <c r="F9" s="5">
        <v>1399</v>
      </c>
      <c r="G9" s="5">
        <v>2021</v>
      </c>
      <c r="H9" s="5">
        <v>2345</v>
      </c>
      <c r="I9" s="5">
        <v>2402</v>
      </c>
      <c r="J9" s="5">
        <v>2470</v>
      </c>
      <c r="K9" s="5">
        <v>2345</v>
      </c>
      <c r="L9" s="5">
        <v>2104</v>
      </c>
      <c r="M9" s="5">
        <v>2000</v>
      </c>
      <c r="N9" s="5">
        <v>1679</v>
      </c>
    </row>
    <row r="10" spans="2:14" x14ac:dyDescent="0.25">
      <c r="B10" s="12">
        <v>2019</v>
      </c>
      <c r="C10" s="5">
        <v>1712</v>
      </c>
      <c r="D10" s="5">
        <v>1936</v>
      </c>
      <c r="E10" s="5">
        <v>2077</v>
      </c>
      <c r="F10" s="5">
        <v>2263</v>
      </c>
      <c r="G10" s="5">
        <v>2253</v>
      </c>
      <c r="H10" s="5">
        <v>2236</v>
      </c>
      <c r="I10" s="5">
        <v>2270</v>
      </c>
      <c r="J10" s="5">
        <v>2034</v>
      </c>
      <c r="K10" s="5">
        <v>2012</v>
      </c>
      <c r="L10" s="5">
        <v>1784</v>
      </c>
      <c r="M10" s="5">
        <v>1691</v>
      </c>
      <c r="N10" s="5">
        <v>1381</v>
      </c>
    </row>
    <row r="11" spans="2:14" ht="6" customHeight="1" x14ac:dyDescent="0.25">
      <c r="B11" s="10"/>
    </row>
    <row r="12" spans="2:14" x14ac:dyDescent="0.25">
      <c r="B12" s="25" t="s">
        <v>6</v>
      </c>
    </row>
    <row r="13" spans="2:14" ht="15.75" customHeight="1" x14ac:dyDescent="0.25">
      <c r="B13" s="12">
        <v>2023</v>
      </c>
      <c r="C13" s="5">
        <v>324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2:14" x14ac:dyDescent="0.25">
      <c r="B14" s="12">
        <v>2022</v>
      </c>
      <c r="C14" s="5">
        <v>1164</v>
      </c>
      <c r="D14" s="5">
        <v>1101</v>
      </c>
      <c r="E14" s="5">
        <v>938</v>
      </c>
      <c r="F14" s="5">
        <v>735</v>
      </c>
      <c r="G14" s="5">
        <v>673</v>
      </c>
      <c r="H14" s="5">
        <v>586</v>
      </c>
      <c r="I14" s="5">
        <v>549</v>
      </c>
      <c r="J14" s="5">
        <v>534</v>
      </c>
      <c r="K14" s="5">
        <v>467</v>
      </c>
      <c r="L14" s="5">
        <v>411</v>
      </c>
      <c r="M14" s="5">
        <v>374</v>
      </c>
      <c r="N14" s="5">
        <v>306</v>
      </c>
    </row>
    <row r="15" spans="2:14" x14ac:dyDescent="0.25">
      <c r="B15" s="12">
        <v>2021</v>
      </c>
      <c r="C15" s="5">
        <v>3197</v>
      </c>
      <c r="D15" s="5">
        <v>2843</v>
      </c>
      <c r="E15" s="5">
        <v>2043</v>
      </c>
      <c r="F15" s="5">
        <v>1795</v>
      </c>
      <c r="G15" s="5">
        <v>1805</v>
      </c>
      <c r="H15" s="5">
        <v>1662</v>
      </c>
      <c r="I15" s="5">
        <v>1766</v>
      </c>
      <c r="J15" s="5">
        <v>1831</v>
      </c>
      <c r="K15" s="5">
        <v>1713</v>
      </c>
      <c r="L15" s="5">
        <v>1465</v>
      </c>
      <c r="M15" s="5">
        <v>1379</v>
      </c>
      <c r="N15" s="5">
        <v>1183</v>
      </c>
    </row>
    <row r="16" spans="2:14" x14ac:dyDescent="0.25">
      <c r="B16" s="12">
        <v>2020</v>
      </c>
      <c r="C16" s="5">
        <v>1815</v>
      </c>
      <c r="D16" s="5">
        <v>2693</v>
      </c>
      <c r="E16" s="5">
        <v>4068</v>
      </c>
      <c r="F16" s="5">
        <v>2952</v>
      </c>
      <c r="G16" s="5">
        <v>2810</v>
      </c>
      <c r="H16" s="5">
        <v>2925</v>
      </c>
      <c r="I16" s="5">
        <v>3185</v>
      </c>
      <c r="J16" s="5">
        <v>3249</v>
      </c>
      <c r="K16" s="5">
        <v>3027</v>
      </c>
      <c r="L16" s="5">
        <v>2927</v>
      </c>
      <c r="M16" s="5">
        <v>3047</v>
      </c>
      <c r="N16" s="5">
        <v>2812</v>
      </c>
    </row>
    <row r="17" spans="2:14" x14ac:dyDescent="0.25">
      <c r="B17" s="12">
        <v>2019</v>
      </c>
      <c r="C17" s="5">
        <v>924</v>
      </c>
      <c r="D17" s="5">
        <v>974</v>
      </c>
      <c r="E17" s="5">
        <v>1104</v>
      </c>
      <c r="F17" s="5">
        <v>1295</v>
      </c>
      <c r="G17" s="5">
        <v>1267</v>
      </c>
      <c r="H17" s="5">
        <v>1688</v>
      </c>
      <c r="I17" s="5">
        <v>1589</v>
      </c>
      <c r="J17" s="5">
        <v>2233</v>
      </c>
      <c r="K17" s="5">
        <v>1947</v>
      </c>
      <c r="L17" s="5">
        <v>1624</v>
      </c>
      <c r="M17" s="5">
        <v>1579</v>
      </c>
      <c r="N17" s="5">
        <v>1254</v>
      </c>
    </row>
    <row r="18" spans="2:14" ht="6" customHeight="1" x14ac:dyDescent="0.25">
      <c r="B18" s="10"/>
    </row>
    <row r="19" spans="2:14" x14ac:dyDescent="0.25">
      <c r="B19" s="25" t="s">
        <v>7</v>
      </c>
    </row>
    <row r="20" spans="2:14" ht="15.75" customHeight="1" x14ac:dyDescent="0.25">
      <c r="B20" s="12">
        <v>2023</v>
      </c>
      <c r="C20" s="5">
        <v>410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2:14" x14ac:dyDescent="0.25">
      <c r="B21" s="12">
        <v>2022</v>
      </c>
      <c r="C21" s="5">
        <v>511</v>
      </c>
      <c r="D21" s="5">
        <v>599</v>
      </c>
      <c r="E21" s="5">
        <v>603</v>
      </c>
      <c r="F21" s="5">
        <v>558</v>
      </c>
      <c r="G21" s="5">
        <v>559</v>
      </c>
      <c r="H21" s="5">
        <v>553</v>
      </c>
      <c r="I21" s="5">
        <v>492</v>
      </c>
      <c r="J21" s="5">
        <v>492</v>
      </c>
      <c r="K21" s="5">
        <v>462</v>
      </c>
      <c r="L21" s="5">
        <v>419</v>
      </c>
      <c r="M21" s="5">
        <v>402</v>
      </c>
      <c r="N21" s="5">
        <v>354</v>
      </c>
    </row>
    <row r="22" spans="2:14" x14ac:dyDescent="0.25">
      <c r="B22" s="12">
        <v>2021</v>
      </c>
      <c r="C22" s="5">
        <v>494</v>
      </c>
      <c r="D22" s="5">
        <v>531</v>
      </c>
      <c r="E22" s="5">
        <v>577</v>
      </c>
      <c r="F22" s="5">
        <v>573</v>
      </c>
      <c r="G22" s="5">
        <v>609</v>
      </c>
      <c r="H22" s="5">
        <v>560</v>
      </c>
      <c r="I22" s="5">
        <v>529</v>
      </c>
      <c r="J22" s="5">
        <v>520</v>
      </c>
      <c r="K22" s="5">
        <v>572</v>
      </c>
      <c r="L22" s="5">
        <v>592</v>
      </c>
      <c r="M22" s="5">
        <v>568</v>
      </c>
      <c r="N22" s="5">
        <v>458</v>
      </c>
    </row>
    <row r="23" spans="2:14" x14ac:dyDescent="0.25">
      <c r="B23" s="12">
        <v>2020</v>
      </c>
      <c r="C23" s="5">
        <v>509</v>
      </c>
      <c r="D23" s="5">
        <v>543</v>
      </c>
      <c r="E23" s="5">
        <v>482</v>
      </c>
      <c r="F23" s="5">
        <v>331</v>
      </c>
      <c r="G23" s="5">
        <v>352</v>
      </c>
      <c r="H23" s="5">
        <v>404</v>
      </c>
      <c r="I23" s="5">
        <v>479</v>
      </c>
      <c r="J23" s="5">
        <v>465</v>
      </c>
      <c r="K23" s="5">
        <v>516</v>
      </c>
      <c r="L23" s="5">
        <v>540</v>
      </c>
      <c r="M23" s="5">
        <v>547</v>
      </c>
      <c r="N23" s="5">
        <v>445</v>
      </c>
    </row>
    <row r="24" spans="2:14" x14ac:dyDescent="0.25">
      <c r="B24" s="12">
        <v>2019</v>
      </c>
      <c r="C24" s="5">
        <v>453</v>
      </c>
      <c r="D24" s="5">
        <v>520</v>
      </c>
      <c r="E24" s="5">
        <v>504</v>
      </c>
      <c r="F24" s="5">
        <v>497</v>
      </c>
      <c r="G24" s="5">
        <v>532</v>
      </c>
      <c r="H24" s="5">
        <v>516</v>
      </c>
      <c r="I24" s="5">
        <v>516</v>
      </c>
      <c r="J24" s="5">
        <v>534</v>
      </c>
      <c r="K24" s="5">
        <v>517</v>
      </c>
      <c r="L24" s="5">
        <v>581</v>
      </c>
      <c r="M24" s="5">
        <v>538</v>
      </c>
      <c r="N24" s="5">
        <v>444</v>
      </c>
    </row>
    <row r="25" spans="2:14" ht="6" customHeight="1" x14ac:dyDescent="0.25">
      <c r="B25" s="10"/>
    </row>
    <row r="26" spans="2:14" x14ac:dyDescent="0.25">
      <c r="B26" s="25" t="s">
        <v>54</v>
      </c>
    </row>
    <row r="27" spans="2:14" ht="15.75" customHeight="1" x14ac:dyDescent="0.25">
      <c r="B27" s="12">
        <v>2023</v>
      </c>
      <c r="C27" s="5">
        <v>569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2:14" x14ac:dyDescent="0.25">
      <c r="B28" s="12">
        <v>2022</v>
      </c>
      <c r="C28" s="5">
        <v>650</v>
      </c>
      <c r="D28" s="5">
        <v>755</v>
      </c>
      <c r="E28" s="5">
        <v>884</v>
      </c>
      <c r="F28" s="5">
        <v>827</v>
      </c>
      <c r="G28" s="5">
        <v>845</v>
      </c>
      <c r="H28" s="5">
        <v>456</v>
      </c>
      <c r="I28" s="5">
        <v>563</v>
      </c>
      <c r="J28" s="5">
        <v>510</v>
      </c>
      <c r="K28" s="5">
        <v>545</v>
      </c>
      <c r="L28" s="5">
        <v>538</v>
      </c>
      <c r="M28" s="5">
        <v>568</v>
      </c>
      <c r="N28" s="5">
        <v>534</v>
      </c>
    </row>
    <row r="29" spans="2:14" x14ac:dyDescent="0.25">
      <c r="B29" s="12">
        <v>2021</v>
      </c>
      <c r="C29" s="5">
        <v>415</v>
      </c>
      <c r="D29" s="5">
        <v>539</v>
      </c>
      <c r="E29" s="5">
        <v>514</v>
      </c>
      <c r="F29" s="5">
        <v>377</v>
      </c>
      <c r="G29" s="5">
        <v>451</v>
      </c>
      <c r="H29" s="5">
        <v>480</v>
      </c>
      <c r="I29" s="5">
        <v>526</v>
      </c>
      <c r="J29" s="5">
        <v>500</v>
      </c>
      <c r="K29" s="5">
        <v>411</v>
      </c>
      <c r="L29" s="5">
        <v>423</v>
      </c>
      <c r="M29" s="5">
        <v>503</v>
      </c>
      <c r="N29" s="5">
        <v>633</v>
      </c>
    </row>
    <row r="30" spans="2:14" x14ac:dyDescent="0.25">
      <c r="B30" s="12">
        <v>2020</v>
      </c>
      <c r="C30" s="5">
        <v>399</v>
      </c>
      <c r="D30" s="5">
        <v>362</v>
      </c>
      <c r="E30" s="5">
        <v>277</v>
      </c>
      <c r="F30" s="5">
        <v>286</v>
      </c>
      <c r="G30" s="5">
        <v>348</v>
      </c>
      <c r="H30" s="5">
        <v>299</v>
      </c>
      <c r="I30" s="5">
        <v>521</v>
      </c>
      <c r="J30" s="5">
        <v>345</v>
      </c>
      <c r="K30" s="5">
        <v>236</v>
      </c>
      <c r="L30" s="5">
        <v>188</v>
      </c>
      <c r="M30" s="5">
        <v>279</v>
      </c>
      <c r="N30" s="5">
        <v>351</v>
      </c>
    </row>
    <row r="31" spans="2:14" x14ac:dyDescent="0.25">
      <c r="B31" s="12">
        <v>2019</v>
      </c>
      <c r="C31" s="5">
        <v>283</v>
      </c>
      <c r="D31" s="5">
        <v>360</v>
      </c>
      <c r="E31" s="5">
        <v>363</v>
      </c>
      <c r="F31" s="5">
        <v>373</v>
      </c>
      <c r="G31" s="5">
        <v>379</v>
      </c>
      <c r="H31" s="5">
        <v>625</v>
      </c>
      <c r="I31" s="5">
        <v>421</v>
      </c>
      <c r="J31" s="5">
        <v>404</v>
      </c>
      <c r="K31" s="5">
        <v>389</v>
      </c>
      <c r="L31" s="5">
        <v>481</v>
      </c>
      <c r="M31" s="5">
        <v>302</v>
      </c>
      <c r="N31" s="5">
        <v>292</v>
      </c>
    </row>
    <row r="32" spans="2:14" ht="6" customHeight="1" x14ac:dyDescent="0.25">
      <c r="B32" s="10"/>
    </row>
    <row r="33" spans="2:23" x14ac:dyDescent="0.25">
      <c r="B33" s="25" t="s">
        <v>29</v>
      </c>
    </row>
    <row r="34" spans="2:23" ht="15.75" customHeight="1" x14ac:dyDescent="0.25">
      <c r="B34" s="12">
        <v>2023</v>
      </c>
      <c r="C34" s="5">
        <v>2670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2:23" x14ac:dyDescent="0.25">
      <c r="B35" s="12">
        <v>2022</v>
      </c>
      <c r="C35" s="5">
        <v>4295</v>
      </c>
      <c r="D35" s="5">
        <v>4589</v>
      </c>
      <c r="E35" s="5">
        <v>4604</v>
      </c>
      <c r="F35" s="5">
        <v>4262</v>
      </c>
      <c r="G35" s="5">
        <v>4262</v>
      </c>
      <c r="H35" s="5">
        <v>3555</v>
      </c>
      <c r="I35" s="5">
        <v>3410</v>
      </c>
      <c r="J35" s="5">
        <v>3230</v>
      </c>
      <c r="K35" s="5">
        <v>3033</v>
      </c>
      <c r="L35" s="5">
        <v>2681</v>
      </c>
      <c r="M35" s="5">
        <v>2550</v>
      </c>
      <c r="N35" s="5">
        <v>2181</v>
      </c>
    </row>
    <row r="36" spans="2:23" x14ac:dyDescent="0.25">
      <c r="B36" s="12">
        <v>2021</v>
      </c>
      <c r="C36" s="5">
        <v>6221</v>
      </c>
      <c r="D36" s="5">
        <v>6163</v>
      </c>
      <c r="E36" s="5">
        <v>5561</v>
      </c>
      <c r="F36" s="5">
        <v>5123</v>
      </c>
      <c r="G36" s="5">
        <v>5250</v>
      </c>
      <c r="H36" s="5">
        <v>5082</v>
      </c>
      <c r="I36" s="5">
        <v>5071</v>
      </c>
      <c r="J36" s="5">
        <v>5059</v>
      </c>
      <c r="K36" s="5">
        <v>4810</v>
      </c>
      <c r="L36" s="5">
        <v>4471</v>
      </c>
      <c r="M36" s="5">
        <v>4445</v>
      </c>
      <c r="N36" s="5">
        <v>3843</v>
      </c>
    </row>
    <row r="37" spans="2:23" x14ac:dyDescent="0.25">
      <c r="B37" s="12">
        <v>2020</v>
      </c>
      <c r="C37" s="5">
        <v>4538</v>
      </c>
      <c r="D37" s="5">
        <v>5868</v>
      </c>
      <c r="E37" s="5">
        <v>6709</v>
      </c>
      <c r="F37" s="5">
        <v>4968</v>
      </c>
      <c r="G37" s="5">
        <v>5530</v>
      </c>
      <c r="H37" s="5">
        <v>5973</v>
      </c>
      <c r="I37" s="5">
        <v>6586</v>
      </c>
      <c r="J37" s="5">
        <v>6529</v>
      </c>
      <c r="K37" s="5">
        <v>6124</v>
      </c>
      <c r="L37" s="5">
        <v>5759</v>
      </c>
      <c r="M37" s="5">
        <v>5874</v>
      </c>
      <c r="N37" s="5">
        <v>5286</v>
      </c>
    </row>
    <row r="38" spans="2:23" x14ac:dyDescent="0.25">
      <c r="B38" s="12">
        <v>2019</v>
      </c>
      <c r="C38" s="5">
        <v>3371</v>
      </c>
      <c r="D38" s="5">
        <v>3789</v>
      </c>
      <c r="E38" s="5">
        <v>4048</v>
      </c>
      <c r="F38" s="5">
        <v>4427</v>
      </c>
      <c r="G38" s="5">
        <v>4432</v>
      </c>
      <c r="H38" s="5">
        <v>5065</v>
      </c>
      <c r="I38" s="5">
        <v>4795</v>
      </c>
      <c r="J38" s="5">
        <v>5205</v>
      </c>
      <c r="K38" s="5">
        <v>4865</v>
      </c>
      <c r="L38" s="5">
        <v>4470</v>
      </c>
      <c r="M38" s="5">
        <v>4111</v>
      </c>
      <c r="N38" s="5">
        <v>3371</v>
      </c>
    </row>
    <row r="39" spans="2:23" ht="9" customHeight="1" x14ac:dyDescent="0.25"/>
    <row r="40" spans="2:23" x14ac:dyDescent="0.25">
      <c r="B40" s="20" t="s">
        <v>34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3" ht="3.75" customHeight="1" x14ac:dyDescent="0.25">
      <c r="B41" s="9"/>
    </row>
    <row r="42" spans="2:23" x14ac:dyDescent="0.25">
      <c r="B42" s="25" t="s">
        <v>5</v>
      </c>
    </row>
    <row r="43" spans="2:23" ht="15.75" customHeight="1" x14ac:dyDescent="0.25">
      <c r="B43" s="12">
        <v>2023</v>
      </c>
      <c r="C43" s="6">
        <v>-0.30644342973110095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P43" s="11"/>
      <c r="Q43" s="11"/>
      <c r="R43" s="11"/>
      <c r="S43" s="11"/>
      <c r="T43" s="11"/>
      <c r="U43" s="11"/>
      <c r="V43" s="11"/>
      <c r="W43" s="11"/>
    </row>
    <row r="44" spans="2:23" ht="15" customHeight="1" x14ac:dyDescent="0.25">
      <c r="B44" s="12">
        <v>2022</v>
      </c>
      <c r="C44" s="6">
        <v>-6.8085106382978711E-2</v>
      </c>
      <c r="D44" s="6">
        <v>-5.0666666666666638E-2</v>
      </c>
      <c r="E44" s="6">
        <v>-0.10222588623248141</v>
      </c>
      <c r="F44" s="6">
        <v>-9.9621689785624246E-2</v>
      </c>
      <c r="G44" s="6">
        <v>-8.4241408214585034E-2</v>
      </c>
      <c r="H44" s="6">
        <v>-0.17647058823529416</v>
      </c>
      <c r="I44" s="6">
        <v>-0.1976899155930697</v>
      </c>
      <c r="J44" s="6">
        <v>-0.23278985507246375</v>
      </c>
      <c r="K44" s="6">
        <v>-0.26183712121212122</v>
      </c>
      <c r="L44" s="6">
        <v>-0.34053239578101457</v>
      </c>
      <c r="M44" s="6">
        <v>-0.39498746867167922</v>
      </c>
      <c r="N44" s="6">
        <v>-0.37157425111536013</v>
      </c>
      <c r="P44" s="50"/>
    </row>
    <row r="45" spans="2:23" ht="15" customHeight="1" x14ac:dyDescent="0.25">
      <c r="B45" s="12">
        <v>2021</v>
      </c>
      <c r="C45" s="6">
        <v>0.165289256198347</v>
      </c>
      <c r="D45" s="6">
        <v>-8.3737329219920609E-3</v>
      </c>
      <c r="E45" s="6">
        <v>0.28905419766206153</v>
      </c>
      <c r="F45" s="6">
        <v>0.70050035739814143</v>
      </c>
      <c r="G45" s="6">
        <v>0.18060366155368635</v>
      </c>
      <c r="H45" s="6">
        <v>1.4925373134328401E-2</v>
      </c>
      <c r="I45" s="6">
        <v>-6.2864279766860931E-2</v>
      </c>
      <c r="J45" s="6">
        <v>-0.10607287449392711</v>
      </c>
      <c r="K45" s="6">
        <v>-9.9360341151385922E-2</v>
      </c>
      <c r="L45" s="6">
        <v>-5.3707224334600734E-2</v>
      </c>
      <c r="M45" s="6">
        <v>-2.4999999999999467E-3</v>
      </c>
      <c r="N45" s="6">
        <v>-6.5515187611673631E-2</v>
      </c>
    </row>
    <row r="46" spans="2:23" ht="15" customHeight="1" x14ac:dyDescent="0.25">
      <c r="B46" s="12">
        <v>2020</v>
      </c>
      <c r="C46" s="6">
        <v>6.0163551401869242E-2</v>
      </c>
      <c r="D46" s="6">
        <v>0.17200413223140498</v>
      </c>
      <c r="E46" s="6">
        <v>-9.3885411651420281E-2</v>
      </c>
      <c r="F46" s="6">
        <v>-0.38179407865665049</v>
      </c>
      <c r="G46" s="6">
        <v>-0.10297381269418548</v>
      </c>
      <c r="H46" s="6">
        <v>4.8747763864043003E-2</v>
      </c>
      <c r="I46" s="6">
        <v>5.8149779735682916E-2</v>
      </c>
      <c r="J46" s="6">
        <v>0.21435594886922327</v>
      </c>
      <c r="K46" s="6">
        <v>0.1655069582504971</v>
      </c>
      <c r="L46" s="6">
        <v>0.17937219730941711</v>
      </c>
      <c r="M46" s="6">
        <v>0.18273211117681853</v>
      </c>
      <c r="N46" s="6">
        <v>0.21578566256335985</v>
      </c>
    </row>
    <row r="47" spans="2:23" ht="15" customHeight="1" x14ac:dyDescent="0.25">
      <c r="B47" s="12">
        <v>2019</v>
      </c>
      <c r="C47" s="6">
        <v>-3.9281705948372658E-2</v>
      </c>
      <c r="D47" s="6">
        <v>-8.5066162570888504E-2</v>
      </c>
      <c r="E47" s="6">
        <v>-4.9427917620137318E-2</v>
      </c>
      <c r="F47" s="6">
        <v>-2.7920962199312727E-2</v>
      </c>
      <c r="G47" s="6">
        <v>-4.4934294192454427E-2</v>
      </c>
      <c r="H47" s="6">
        <v>-8.4257206208425695E-3</v>
      </c>
      <c r="I47" s="6">
        <v>2.901178603807808E-2</v>
      </c>
      <c r="J47" s="6">
        <v>1.0432190760059523E-2</v>
      </c>
      <c r="K47" s="6">
        <v>1.7189079878665359E-2</v>
      </c>
      <c r="L47" s="6">
        <v>7.9096045197739606E-3</v>
      </c>
      <c r="M47" s="6">
        <v>3.5608308605341588E-3</v>
      </c>
      <c r="N47" s="6">
        <v>2.0694752402069527E-2</v>
      </c>
    </row>
    <row r="48" spans="2:23" ht="6" customHeight="1" x14ac:dyDescent="0.25">
      <c r="B48" s="12"/>
    </row>
    <row r="49" spans="2:23" x14ac:dyDescent="0.25">
      <c r="B49" s="25" t="s">
        <v>6</v>
      </c>
    </row>
    <row r="50" spans="2:23" ht="15.75" customHeight="1" x14ac:dyDescent="0.25">
      <c r="B50" s="12">
        <v>2023</v>
      </c>
      <c r="C50" s="6">
        <v>-0.72164948453608246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P50" s="11"/>
      <c r="Q50" s="11"/>
      <c r="R50" s="11"/>
      <c r="S50" s="11"/>
      <c r="T50" s="11"/>
      <c r="U50" s="11"/>
      <c r="V50" s="11"/>
      <c r="W50" s="11"/>
    </row>
    <row r="51" spans="2:23" ht="15" customHeight="1" x14ac:dyDescent="0.25">
      <c r="B51" s="12">
        <v>2022</v>
      </c>
      <c r="C51" s="6">
        <v>-0.63590866437284954</v>
      </c>
      <c r="D51" s="6">
        <v>-0.61273302849103062</v>
      </c>
      <c r="E51" s="6">
        <v>-0.54087126774351446</v>
      </c>
      <c r="F51" s="6">
        <v>-0.59052924791086348</v>
      </c>
      <c r="G51" s="6">
        <v>-0.6271468144044321</v>
      </c>
      <c r="H51" s="6">
        <v>-0.64741275571600476</v>
      </c>
      <c r="I51" s="6">
        <v>-0.68912797281993199</v>
      </c>
      <c r="J51" s="6">
        <v>-0.70835608956854179</v>
      </c>
      <c r="K51" s="6">
        <v>-0.72737886748394631</v>
      </c>
      <c r="L51" s="6">
        <v>-0.71945392491467575</v>
      </c>
      <c r="M51" s="6">
        <v>-0.72878897751994198</v>
      </c>
      <c r="N51" s="6">
        <v>-0.74133558748943362</v>
      </c>
      <c r="P51" s="11"/>
      <c r="Q51" s="11"/>
      <c r="R51" s="11"/>
      <c r="S51" s="11"/>
      <c r="T51" s="11"/>
      <c r="U51" s="11"/>
      <c r="V51" s="11"/>
      <c r="W51" s="11"/>
    </row>
    <row r="52" spans="2:23" ht="15" customHeight="1" x14ac:dyDescent="0.25">
      <c r="B52" s="12">
        <v>2021</v>
      </c>
      <c r="C52" s="6">
        <v>0.76143250688705244</v>
      </c>
      <c r="D52" s="6">
        <v>5.5699962866691433E-2</v>
      </c>
      <c r="E52" s="6">
        <v>-0.49778761061946908</v>
      </c>
      <c r="F52" s="6">
        <v>-0.39193766937669372</v>
      </c>
      <c r="G52" s="6">
        <v>-0.35765124555160144</v>
      </c>
      <c r="H52" s="6">
        <v>-0.43179487179487175</v>
      </c>
      <c r="I52" s="6">
        <v>-0.4455259026687598</v>
      </c>
      <c r="J52" s="6">
        <v>-0.43644198214835339</v>
      </c>
      <c r="K52" s="6">
        <v>-0.43409316154608524</v>
      </c>
      <c r="L52" s="6">
        <v>-0.49948752989408951</v>
      </c>
      <c r="M52" s="6">
        <v>-0.54742369543813585</v>
      </c>
      <c r="N52" s="6">
        <v>-0.579302987197724</v>
      </c>
      <c r="P52" s="11"/>
      <c r="Q52" s="11"/>
      <c r="R52" s="11"/>
      <c r="S52" s="11"/>
      <c r="T52" s="11"/>
      <c r="U52" s="11"/>
      <c r="V52" s="11"/>
      <c r="W52" s="11"/>
    </row>
    <row r="53" spans="2:23" ht="15" customHeight="1" x14ac:dyDescent="0.25">
      <c r="B53" s="12">
        <v>2020</v>
      </c>
      <c r="C53" s="6">
        <v>0.96428571428571419</v>
      </c>
      <c r="D53" s="6">
        <v>1.7648870636550309</v>
      </c>
      <c r="E53" s="6">
        <v>2.6847826086956523</v>
      </c>
      <c r="F53" s="6">
        <v>1.2795366795366796</v>
      </c>
      <c r="G53" s="6">
        <v>1.2178374112075772</v>
      </c>
      <c r="H53" s="6">
        <v>0.73281990521327023</v>
      </c>
      <c r="I53" s="6">
        <v>1.0044052863436121</v>
      </c>
      <c r="J53" s="6">
        <v>0.45499328257948957</v>
      </c>
      <c r="K53" s="6">
        <v>0.55469953775038516</v>
      </c>
      <c r="L53" s="6">
        <v>0.80233990147783252</v>
      </c>
      <c r="M53" s="6">
        <v>0.92970234325522472</v>
      </c>
      <c r="N53" s="6">
        <v>1.2424242424242422</v>
      </c>
      <c r="P53" s="11"/>
      <c r="Q53" s="11"/>
      <c r="R53" s="11"/>
      <c r="S53" s="11"/>
      <c r="T53" s="11"/>
      <c r="U53" s="11"/>
      <c r="V53" s="11"/>
      <c r="W53" s="11"/>
    </row>
    <row r="54" spans="2:23" ht="15" customHeight="1" x14ac:dyDescent="0.25">
      <c r="B54" s="12">
        <v>2019</v>
      </c>
      <c r="C54" s="6">
        <v>-0.23762376237623761</v>
      </c>
      <c r="D54" s="6">
        <v>-0.17387616624257851</v>
      </c>
      <c r="E54" s="6">
        <v>-2.3008849557522137E-2</v>
      </c>
      <c r="F54" s="6">
        <v>0.24639076034648699</v>
      </c>
      <c r="G54" s="6">
        <v>0.29550102249488752</v>
      </c>
      <c r="H54" s="6">
        <v>0.72950819672131151</v>
      </c>
      <c r="I54" s="6">
        <v>0.64834024896265552</v>
      </c>
      <c r="J54" s="6">
        <v>1.3629629629629632</v>
      </c>
      <c r="K54" s="6">
        <v>1.1681514476614701</v>
      </c>
      <c r="L54" s="6">
        <v>1.0148883374689825</v>
      </c>
      <c r="M54" s="6">
        <v>1.0640522875816996</v>
      </c>
      <c r="N54" s="6">
        <v>0.7612359550561798</v>
      </c>
      <c r="P54" s="11"/>
      <c r="Q54" s="11"/>
      <c r="R54" s="11"/>
      <c r="S54" s="11"/>
      <c r="T54" s="11"/>
      <c r="U54" s="11"/>
      <c r="V54" s="11"/>
      <c r="W54" s="11"/>
    </row>
    <row r="55" spans="2:23" ht="6" customHeight="1" x14ac:dyDescent="0.25">
      <c r="B55" s="10"/>
    </row>
    <row r="56" spans="2:23" x14ac:dyDescent="0.25">
      <c r="B56" s="25" t="s">
        <v>7</v>
      </c>
    </row>
    <row r="57" spans="2:23" ht="15.75" customHeight="1" x14ac:dyDescent="0.25">
      <c r="B57" s="12">
        <v>2023</v>
      </c>
      <c r="C57" s="6">
        <v>-0.19765166340508811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P57" s="11"/>
      <c r="Q57" s="11"/>
      <c r="R57" s="11"/>
      <c r="S57" s="11"/>
      <c r="T57" s="11"/>
      <c r="U57" s="11"/>
      <c r="V57" s="11"/>
      <c r="W57" s="11"/>
    </row>
    <row r="58" spans="2:23" ht="15" customHeight="1" x14ac:dyDescent="0.25">
      <c r="B58" s="12">
        <v>2022</v>
      </c>
      <c r="C58" s="6">
        <v>3.4412955465586981E-2</v>
      </c>
      <c r="D58" s="6">
        <v>0.128060263653484</v>
      </c>
      <c r="E58" s="6">
        <v>4.5060658578856216E-2</v>
      </c>
      <c r="F58" s="6">
        <v>-2.6178010471204161E-2</v>
      </c>
      <c r="G58" s="6">
        <v>-8.2101806239737285E-2</v>
      </c>
      <c r="H58" s="6">
        <v>-1.2499999999999956E-2</v>
      </c>
      <c r="I58" s="6">
        <v>-6.9943289224952743E-2</v>
      </c>
      <c r="J58" s="6">
        <v>-5.3846153846153877E-2</v>
      </c>
      <c r="K58" s="6">
        <v>-0.19230769230769229</v>
      </c>
      <c r="L58" s="6">
        <v>-0.29222972972972971</v>
      </c>
      <c r="M58" s="6">
        <v>-0.29225352112676062</v>
      </c>
      <c r="N58" s="6">
        <v>-0.22707423580786024</v>
      </c>
    </row>
    <row r="59" spans="2:23" ht="15" customHeight="1" x14ac:dyDescent="0.25">
      <c r="B59" s="12">
        <v>2021</v>
      </c>
      <c r="C59" s="6">
        <v>-2.9469548133595258E-2</v>
      </c>
      <c r="D59" s="6">
        <v>-2.2099447513812209E-2</v>
      </c>
      <c r="E59" s="6">
        <v>0.19709543568464727</v>
      </c>
      <c r="F59" s="6">
        <v>0.7311178247734138</v>
      </c>
      <c r="G59" s="6">
        <v>0.73011363636363646</v>
      </c>
      <c r="H59" s="6">
        <v>0.38613861386138604</v>
      </c>
      <c r="I59" s="6">
        <v>0.10438413361169108</v>
      </c>
      <c r="J59" s="6">
        <v>0.11827956989247301</v>
      </c>
      <c r="K59" s="6">
        <v>0.10852713178294571</v>
      </c>
      <c r="L59" s="6">
        <v>9.6296296296296324E-2</v>
      </c>
      <c r="M59" s="6">
        <v>3.8391224862888373E-2</v>
      </c>
      <c r="N59" s="6">
        <v>2.9213483146067309E-2</v>
      </c>
    </row>
    <row r="60" spans="2:23" ht="15" customHeight="1" x14ac:dyDescent="0.25">
      <c r="B60" s="12">
        <v>2020</v>
      </c>
      <c r="C60" s="6">
        <v>0.12362030905077259</v>
      </c>
      <c r="D60" s="6">
        <v>4.4230769230769296E-2</v>
      </c>
      <c r="E60" s="6">
        <v>-4.3650793650793607E-2</v>
      </c>
      <c r="F60" s="6">
        <v>-0.33400402414486918</v>
      </c>
      <c r="G60" s="6">
        <v>-0.33834586466165417</v>
      </c>
      <c r="H60" s="6">
        <v>-0.21705426356589153</v>
      </c>
      <c r="I60" s="6">
        <v>-7.1705426356589164E-2</v>
      </c>
      <c r="J60" s="6">
        <v>-0.1292134831460674</v>
      </c>
      <c r="K60" s="6">
        <v>-1.9342359767892114E-3</v>
      </c>
      <c r="L60" s="6">
        <v>-7.056798623063687E-2</v>
      </c>
      <c r="M60" s="6">
        <v>1.6728624535315983E-2</v>
      </c>
      <c r="N60" s="6">
        <v>2.2522522522523403E-3</v>
      </c>
    </row>
    <row r="61" spans="2:23" ht="15" customHeight="1" x14ac:dyDescent="0.25">
      <c r="B61" s="12">
        <v>2019</v>
      </c>
      <c r="C61" s="6">
        <v>-5.4279749478079342E-2</v>
      </c>
      <c r="D61" s="6">
        <v>-3.8314176245211051E-3</v>
      </c>
      <c r="E61" s="6">
        <v>-4.0000000000000036E-2</v>
      </c>
      <c r="F61" s="6">
        <v>-0.13263525305410118</v>
      </c>
      <c r="G61" s="6">
        <v>-5.0000000000000044E-2</v>
      </c>
      <c r="H61" s="6">
        <v>-7.0270270270270219E-2</v>
      </c>
      <c r="I61" s="6">
        <v>1.7751479289940919E-2</v>
      </c>
      <c r="J61" s="6">
        <v>5.9523809523809534E-2</v>
      </c>
      <c r="K61" s="6">
        <v>1.9379844961240345E-3</v>
      </c>
      <c r="L61" s="6">
        <v>0.20041322314049581</v>
      </c>
      <c r="M61" s="6">
        <v>4.8732943469785628E-2</v>
      </c>
      <c r="N61" s="6">
        <v>7.5060532687651227E-2</v>
      </c>
    </row>
    <row r="62" spans="2:23" ht="6" customHeight="1" x14ac:dyDescent="0.25">
      <c r="B62" s="10"/>
    </row>
    <row r="63" spans="2:23" x14ac:dyDescent="0.25">
      <c r="B63" s="25" t="s">
        <v>54</v>
      </c>
    </row>
    <row r="64" spans="2:23" ht="15.75" customHeight="1" x14ac:dyDescent="0.25">
      <c r="B64" s="12">
        <v>2023</v>
      </c>
      <c r="C64" s="6">
        <v>-0.12461538461538457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P64" s="11"/>
      <c r="Q64" s="11"/>
      <c r="R64" s="11"/>
      <c r="S64" s="11"/>
      <c r="T64" s="11"/>
      <c r="U64" s="11"/>
      <c r="V64" s="11"/>
      <c r="W64" s="11"/>
    </row>
    <row r="65" spans="2:23" ht="15" customHeight="1" x14ac:dyDescent="0.25">
      <c r="B65" s="12">
        <v>2022</v>
      </c>
      <c r="C65" s="6">
        <v>0.56626506024096379</v>
      </c>
      <c r="D65" s="6">
        <v>0.40074211502782942</v>
      </c>
      <c r="E65" s="6">
        <v>0.7198443579766538</v>
      </c>
      <c r="F65" s="6">
        <v>1.193633952254642</v>
      </c>
      <c r="G65" s="6">
        <v>0.87361419068736135</v>
      </c>
      <c r="H65" s="6">
        <v>-5.0000000000000044E-2</v>
      </c>
      <c r="I65" s="6">
        <v>7.0342205323193907E-2</v>
      </c>
      <c r="J65" s="6">
        <v>2.0000000000000018E-2</v>
      </c>
      <c r="K65" s="6">
        <v>0.32603406326034068</v>
      </c>
      <c r="L65" s="6">
        <v>0.27186761229314427</v>
      </c>
      <c r="M65" s="6">
        <v>0.12922465208747513</v>
      </c>
      <c r="N65" s="6">
        <v>-0.15639810426540279</v>
      </c>
    </row>
    <row r="66" spans="2:23" ht="15" customHeight="1" x14ac:dyDescent="0.25">
      <c r="B66" s="12">
        <v>2021</v>
      </c>
      <c r="C66" s="6">
        <v>4.0100250626566414E-2</v>
      </c>
      <c r="D66" s="6">
        <v>0.48895027624309395</v>
      </c>
      <c r="E66" s="6">
        <v>0.85559566787003605</v>
      </c>
      <c r="F66" s="6">
        <v>0.31818181818181812</v>
      </c>
      <c r="G66" s="6">
        <v>0.29597701149425282</v>
      </c>
      <c r="H66" s="6">
        <v>0.60535117056856191</v>
      </c>
      <c r="I66" s="6">
        <v>9.5969289827255722E-3</v>
      </c>
      <c r="J66" s="6">
        <v>0.44927536231884058</v>
      </c>
      <c r="K66" s="6">
        <v>0.74152542372881358</v>
      </c>
      <c r="L66" s="6">
        <v>1.25</v>
      </c>
      <c r="M66" s="6">
        <v>0.80286738351254483</v>
      </c>
      <c r="N66" s="6">
        <v>0.80341880341880345</v>
      </c>
    </row>
    <row r="67" spans="2:23" ht="15" customHeight="1" x14ac:dyDescent="0.25">
      <c r="B67" s="12">
        <v>2020</v>
      </c>
      <c r="C67" s="6">
        <v>0.40989399293286222</v>
      </c>
      <c r="D67" s="6">
        <v>5.5555555555555358E-3</v>
      </c>
      <c r="E67" s="6">
        <v>-0.23691460055096414</v>
      </c>
      <c r="F67" s="6">
        <v>-0.23324396782841827</v>
      </c>
      <c r="G67" s="6">
        <v>-8.1794195250659674E-2</v>
      </c>
      <c r="H67" s="6">
        <v>-0.52160000000000006</v>
      </c>
      <c r="I67" s="6">
        <v>0.23752969121140133</v>
      </c>
      <c r="J67" s="6">
        <v>-0.14603960396039606</v>
      </c>
      <c r="K67" s="6">
        <v>-0.39331619537275064</v>
      </c>
      <c r="L67" s="6">
        <v>-0.60914760914760913</v>
      </c>
      <c r="M67" s="6">
        <v>-7.6158940397350938E-2</v>
      </c>
      <c r="N67" s="6">
        <v>0.20205479452054798</v>
      </c>
    </row>
    <row r="68" spans="2:23" ht="15" customHeight="1" x14ac:dyDescent="0.25">
      <c r="B68" s="12">
        <v>2019</v>
      </c>
      <c r="C68" s="6">
        <v>-7.8175895765472347E-2</v>
      </c>
      <c r="D68" s="6">
        <v>-7.2164948453608213E-2</v>
      </c>
      <c r="E68" s="6">
        <v>-0.17873303167420818</v>
      </c>
      <c r="F68" s="6">
        <v>-0.25100401606425704</v>
      </c>
      <c r="G68" s="6">
        <v>8.9080459770114917E-2</v>
      </c>
      <c r="H68" s="6">
        <v>0.22789783889980364</v>
      </c>
      <c r="I68" s="6">
        <v>-0.29716193656093493</v>
      </c>
      <c r="J68" s="6">
        <v>7.1618037135278589E-2</v>
      </c>
      <c r="K68" s="6">
        <v>0.12753623188405805</v>
      </c>
      <c r="L68" s="6">
        <v>0.1760391198044009</v>
      </c>
      <c r="M68" s="6">
        <v>-0.24875621890547261</v>
      </c>
      <c r="N68" s="6">
        <v>2.0979020979021046E-2</v>
      </c>
    </row>
    <row r="69" spans="2:23" ht="6" customHeight="1" x14ac:dyDescent="0.25">
      <c r="B69" s="10"/>
    </row>
    <row r="70" spans="2:23" x14ac:dyDescent="0.25">
      <c r="B70" s="25" t="s">
        <v>29</v>
      </c>
    </row>
    <row r="71" spans="2:23" ht="15.75" customHeight="1" x14ac:dyDescent="0.25">
      <c r="B71" s="12">
        <v>2023</v>
      </c>
      <c r="C71" s="6">
        <v>-0.3783469150174622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P71" s="11"/>
      <c r="Q71" s="11"/>
      <c r="R71" s="11"/>
      <c r="S71" s="11"/>
      <c r="T71" s="11"/>
      <c r="U71" s="11"/>
      <c r="V71" s="11"/>
      <c r="W71" s="11"/>
    </row>
    <row r="72" spans="2:23" ht="15" customHeight="1" x14ac:dyDescent="0.25">
      <c r="B72" s="12">
        <v>2022</v>
      </c>
      <c r="C72" s="6">
        <v>-0.30959652788940684</v>
      </c>
      <c r="D72" s="6">
        <v>-0.25539509978906372</v>
      </c>
      <c r="E72" s="6">
        <v>-0.17209135047653301</v>
      </c>
      <c r="F72" s="6">
        <v>-0.16806558657036896</v>
      </c>
      <c r="G72" s="6">
        <v>-0.18819047619047624</v>
      </c>
      <c r="H72" s="6">
        <v>-0.30047225501770958</v>
      </c>
      <c r="I72" s="6">
        <v>-0.32754880694143163</v>
      </c>
      <c r="J72" s="6">
        <v>-0.36153389998023322</v>
      </c>
      <c r="K72" s="6">
        <v>-0.36943866943866943</v>
      </c>
      <c r="L72" s="6">
        <v>-0.40035786177588906</v>
      </c>
      <c r="M72" s="6">
        <v>-0.4263217097862767</v>
      </c>
      <c r="N72" s="6">
        <v>-0.43247462919594071</v>
      </c>
    </row>
    <row r="73" spans="2:23" ht="15" customHeight="1" x14ac:dyDescent="0.25">
      <c r="B73" s="12">
        <v>2021</v>
      </c>
      <c r="C73" s="6">
        <v>0.370868223887175</v>
      </c>
      <c r="D73" s="6">
        <v>5.0272665303340069E-2</v>
      </c>
      <c r="E73" s="6">
        <v>-0.17111342972126997</v>
      </c>
      <c r="F73" s="6">
        <v>3.1199677938808401E-2</v>
      </c>
      <c r="G73" s="6">
        <v>-5.0632911392405111E-2</v>
      </c>
      <c r="H73" s="6">
        <v>-0.149171270718232</v>
      </c>
      <c r="I73" s="6">
        <v>-0.23003340419070761</v>
      </c>
      <c r="J73" s="6">
        <v>-0.22514933374176749</v>
      </c>
      <c r="K73" s="6">
        <v>-0.21456564337034623</v>
      </c>
      <c r="L73" s="6">
        <v>-0.22364993922555998</v>
      </c>
      <c r="M73" s="6">
        <v>-0.24327545114061966</v>
      </c>
      <c r="N73" s="6">
        <v>-0.27298524404086266</v>
      </c>
    </row>
    <row r="74" spans="2:23" ht="15" customHeight="1" x14ac:dyDescent="0.25">
      <c r="B74" s="12">
        <v>2020</v>
      </c>
      <c r="C74" s="6">
        <v>0.34618807475526547</v>
      </c>
      <c r="D74" s="6">
        <v>0.54869358669833734</v>
      </c>
      <c r="E74" s="6">
        <v>0.65736166007905128</v>
      </c>
      <c r="F74" s="6">
        <v>0.12220465326406149</v>
      </c>
      <c r="G74" s="6">
        <v>0.24774368231046928</v>
      </c>
      <c r="H74" s="6">
        <v>0.1792694965449162</v>
      </c>
      <c r="I74" s="6">
        <v>0.37351407716371221</v>
      </c>
      <c r="J74" s="6">
        <v>0.25437079731027867</v>
      </c>
      <c r="K74" s="6">
        <v>0.25878725590955809</v>
      </c>
      <c r="L74" s="6">
        <v>0.28836689038031316</v>
      </c>
      <c r="M74" s="6">
        <v>0.42884942836292872</v>
      </c>
      <c r="N74" s="6">
        <v>0.56808068822307911</v>
      </c>
    </row>
    <row r="75" spans="2:23" ht="15" customHeight="1" x14ac:dyDescent="0.25">
      <c r="B75" s="12">
        <v>2019</v>
      </c>
      <c r="C75" s="6">
        <v>-0.10843692144935202</v>
      </c>
      <c r="D75" s="6">
        <v>-9.892984542211658E-2</v>
      </c>
      <c r="E75" s="6">
        <v>-5.4647361046240128E-2</v>
      </c>
      <c r="F75" s="6">
        <v>-2.4785939612438357E-3</v>
      </c>
      <c r="G75" s="6">
        <v>4.4051825677267287E-2</v>
      </c>
      <c r="H75" s="6">
        <v>0.179278230500582</v>
      </c>
      <c r="I75" s="6">
        <v>0.12137511693171188</v>
      </c>
      <c r="J75" s="6">
        <v>0.35582182860119826</v>
      </c>
      <c r="K75" s="6">
        <v>0.30184640085630177</v>
      </c>
      <c r="L75" s="6">
        <v>0.28818443804034577</v>
      </c>
      <c r="M75" s="6">
        <v>0.22169390787518584</v>
      </c>
      <c r="N75" s="6">
        <v>0.21916817359855334</v>
      </c>
    </row>
    <row r="77" spans="2:23" x14ac:dyDescent="0.25"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</row>
  </sheetData>
  <printOptions horizontalCentered="1"/>
  <pageMargins left="0.15" right="0.15" top="0.2" bottom="0.1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987D-10CA-48DC-B1F2-F40DDC62F936}">
  <sheetPr>
    <tabColor theme="4" tint="-0.249977111117893"/>
    <pageSetUpPr fitToPage="1"/>
  </sheetPr>
  <dimension ref="B1:W75"/>
  <sheetViews>
    <sheetView showGridLines="0" view="pageBreakPreview" zoomScale="85" zoomScaleNormal="85" zoomScaleSheetLayoutView="85" workbookViewId="0">
      <selection activeCell="G60" sqref="G60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14" width="10.5703125" style="2" customWidth="1"/>
    <col min="15" max="15" width="3.28515625" style="2" customWidth="1"/>
    <col min="16" max="16384" width="9.140625" style="2"/>
  </cols>
  <sheetData>
    <row r="1" spans="2:14" ht="15.75" x14ac:dyDescent="0.25">
      <c r="B1" s="1"/>
    </row>
    <row r="2" spans="2:14" x14ac:dyDescent="0.25">
      <c r="B2" s="28"/>
      <c r="C2" s="29" t="s">
        <v>12</v>
      </c>
      <c r="D2" s="29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19</v>
      </c>
      <c r="K2" s="29" t="s">
        <v>20</v>
      </c>
      <c r="L2" s="29" t="s">
        <v>21</v>
      </c>
      <c r="M2" s="29" t="s">
        <v>22</v>
      </c>
      <c r="N2" s="29" t="s">
        <v>23</v>
      </c>
    </row>
    <row r="3" spans="2:14" x14ac:dyDescent="0.25">
      <c r="B3" s="30" t="s">
        <v>10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3.75" customHeight="1" x14ac:dyDescent="0.25">
      <c r="B4" s="9"/>
    </row>
    <row r="5" spans="2:14" x14ac:dyDescent="0.25">
      <c r="B5" s="25" t="s">
        <v>5</v>
      </c>
    </row>
    <row r="6" spans="2:14" ht="15.75" customHeight="1" x14ac:dyDescent="0.25">
      <c r="B6" s="12">
        <v>2023</v>
      </c>
      <c r="C6" s="5">
        <v>780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2:14" x14ac:dyDescent="0.25">
      <c r="B7" s="12">
        <v>2022</v>
      </c>
      <c r="C7" s="5">
        <v>1250</v>
      </c>
      <c r="D7" s="5">
        <v>1394</v>
      </c>
      <c r="E7" s="5">
        <v>1510</v>
      </c>
      <c r="F7" s="5">
        <v>1611</v>
      </c>
      <c r="G7" s="5">
        <v>1694</v>
      </c>
      <c r="H7" s="5">
        <v>1695</v>
      </c>
      <c r="I7" s="5">
        <v>1439</v>
      </c>
      <c r="J7" s="5">
        <v>1338</v>
      </c>
      <c r="K7" s="5">
        <v>1343</v>
      </c>
      <c r="L7" s="5">
        <v>1141</v>
      </c>
      <c r="M7" s="5">
        <v>1081</v>
      </c>
      <c r="N7" s="5">
        <v>1020</v>
      </c>
    </row>
    <row r="8" spans="2:14" x14ac:dyDescent="0.25">
      <c r="B8" s="12">
        <v>2021</v>
      </c>
      <c r="C8" s="5">
        <v>1381</v>
      </c>
      <c r="D8" s="5">
        <v>1458</v>
      </c>
      <c r="E8" s="5">
        <v>1619</v>
      </c>
      <c r="F8" s="5">
        <v>1794</v>
      </c>
      <c r="G8" s="5">
        <v>1896</v>
      </c>
      <c r="H8" s="5">
        <v>1930</v>
      </c>
      <c r="I8" s="5">
        <v>1840</v>
      </c>
      <c r="J8" s="5">
        <v>1737</v>
      </c>
      <c r="K8" s="5">
        <v>1771</v>
      </c>
      <c r="L8" s="5">
        <v>1674</v>
      </c>
      <c r="M8" s="5">
        <v>1704</v>
      </c>
      <c r="N8" s="5">
        <v>1683</v>
      </c>
    </row>
    <row r="9" spans="2:14" x14ac:dyDescent="0.25">
      <c r="B9" s="12">
        <v>2020</v>
      </c>
      <c r="C9" s="5">
        <v>1115</v>
      </c>
      <c r="D9" s="5">
        <v>1397</v>
      </c>
      <c r="E9" s="5">
        <v>1327</v>
      </c>
      <c r="F9" s="5">
        <v>1139</v>
      </c>
      <c r="G9" s="5">
        <v>1224</v>
      </c>
      <c r="H9" s="5">
        <v>1560</v>
      </c>
      <c r="I9" s="5">
        <v>1805</v>
      </c>
      <c r="J9" s="5">
        <v>1781</v>
      </c>
      <c r="K9" s="5">
        <v>1875</v>
      </c>
      <c r="L9" s="5">
        <v>1763</v>
      </c>
      <c r="M9" s="5">
        <v>1747</v>
      </c>
      <c r="N9" s="5">
        <v>1711</v>
      </c>
    </row>
    <row r="10" spans="2:14" x14ac:dyDescent="0.25">
      <c r="B10" s="12">
        <v>2019</v>
      </c>
      <c r="C10" s="5">
        <v>1000</v>
      </c>
      <c r="D10" s="5">
        <v>1224</v>
      </c>
      <c r="E10" s="5">
        <v>1394</v>
      </c>
      <c r="F10" s="5">
        <v>1461</v>
      </c>
      <c r="G10" s="5">
        <v>1688</v>
      </c>
      <c r="H10" s="5">
        <v>1741</v>
      </c>
      <c r="I10" s="5">
        <v>1658</v>
      </c>
      <c r="J10" s="5">
        <v>1660</v>
      </c>
      <c r="K10" s="5">
        <v>1594</v>
      </c>
      <c r="L10" s="5">
        <v>1422</v>
      </c>
      <c r="M10" s="5">
        <v>1520</v>
      </c>
      <c r="N10" s="5">
        <v>1475</v>
      </c>
    </row>
    <row r="11" spans="2:14" ht="6" customHeight="1" x14ac:dyDescent="0.25">
      <c r="B11" s="10"/>
    </row>
    <row r="12" spans="2:14" x14ac:dyDescent="0.25">
      <c r="B12" s="25" t="s">
        <v>6</v>
      </c>
    </row>
    <row r="13" spans="2:14" ht="15.75" customHeight="1" x14ac:dyDescent="0.25">
      <c r="B13" s="12">
        <v>2023</v>
      </c>
      <c r="C13" s="5">
        <v>242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2:14" x14ac:dyDescent="0.25">
      <c r="B14" s="12">
        <v>2022</v>
      </c>
      <c r="C14" s="5">
        <v>1006</v>
      </c>
      <c r="D14" s="5">
        <v>982</v>
      </c>
      <c r="E14" s="5">
        <v>843</v>
      </c>
      <c r="F14" s="5">
        <v>753</v>
      </c>
      <c r="G14" s="5">
        <v>646</v>
      </c>
      <c r="H14" s="5">
        <v>550</v>
      </c>
      <c r="I14" s="5">
        <v>515</v>
      </c>
      <c r="J14" s="5">
        <v>467</v>
      </c>
      <c r="K14" s="5">
        <v>408</v>
      </c>
      <c r="L14" s="5">
        <v>375</v>
      </c>
      <c r="M14" s="5">
        <v>327</v>
      </c>
      <c r="N14" s="5">
        <v>309</v>
      </c>
    </row>
    <row r="15" spans="2:14" x14ac:dyDescent="0.25">
      <c r="B15" s="12">
        <v>2021</v>
      </c>
      <c r="C15" s="5">
        <v>2527</v>
      </c>
      <c r="D15" s="5">
        <v>2589</v>
      </c>
      <c r="E15" s="5">
        <v>2421</v>
      </c>
      <c r="F15" s="5">
        <v>1816</v>
      </c>
      <c r="G15" s="5">
        <v>1592</v>
      </c>
      <c r="H15" s="5">
        <v>1473</v>
      </c>
      <c r="I15" s="5">
        <v>1386</v>
      </c>
      <c r="J15" s="5">
        <v>1446</v>
      </c>
      <c r="K15" s="5">
        <v>1473</v>
      </c>
      <c r="L15" s="5">
        <v>1379</v>
      </c>
      <c r="M15" s="5">
        <v>1338</v>
      </c>
      <c r="N15" s="5">
        <v>1183</v>
      </c>
    </row>
    <row r="16" spans="2:14" x14ac:dyDescent="0.25">
      <c r="B16" s="12">
        <v>2020</v>
      </c>
      <c r="C16" s="5">
        <v>1154</v>
      </c>
      <c r="D16" s="5">
        <v>1465</v>
      </c>
      <c r="E16" s="5">
        <v>1724</v>
      </c>
      <c r="F16" s="5">
        <v>2069</v>
      </c>
      <c r="G16" s="5">
        <v>2261</v>
      </c>
      <c r="H16" s="5">
        <v>2338</v>
      </c>
      <c r="I16" s="5">
        <v>2267</v>
      </c>
      <c r="J16" s="5">
        <v>2339</v>
      </c>
      <c r="K16" s="5">
        <v>2357</v>
      </c>
      <c r="L16" s="5">
        <v>2387</v>
      </c>
      <c r="M16" s="5">
        <v>2536</v>
      </c>
      <c r="N16" s="5">
        <v>2381</v>
      </c>
    </row>
    <row r="17" spans="2:14" x14ac:dyDescent="0.25">
      <c r="B17" s="12">
        <v>2019</v>
      </c>
      <c r="C17" s="5">
        <v>531</v>
      </c>
      <c r="D17" s="5">
        <v>617</v>
      </c>
      <c r="E17" s="5">
        <v>669</v>
      </c>
      <c r="F17" s="5">
        <v>763</v>
      </c>
      <c r="G17" s="5">
        <v>878</v>
      </c>
      <c r="H17" s="5">
        <v>926</v>
      </c>
      <c r="I17" s="5">
        <v>1100</v>
      </c>
      <c r="J17" s="5">
        <v>1187</v>
      </c>
      <c r="K17" s="5">
        <v>1503</v>
      </c>
      <c r="L17" s="5">
        <v>1448</v>
      </c>
      <c r="M17" s="5">
        <v>1368</v>
      </c>
      <c r="N17" s="5">
        <v>1350</v>
      </c>
    </row>
    <row r="18" spans="2:14" ht="6" customHeight="1" x14ac:dyDescent="0.25">
      <c r="B18" s="10"/>
    </row>
    <row r="19" spans="2:14" x14ac:dyDescent="0.25">
      <c r="B19" s="25" t="s">
        <v>7</v>
      </c>
    </row>
    <row r="20" spans="2:14" ht="15.75" customHeight="1" x14ac:dyDescent="0.25">
      <c r="B20" s="12">
        <v>2023</v>
      </c>
      <c r="C20" s="5">
        <v>224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2:14" x14ac:dyDescent="0.25">
      <c r="B21" s="12">
        <v>2022</v>
      </c>
      <c r="C21" s="5">
        <v>272</v>
      </c>
      <c r="D21" s="5">
        <v>295</v>
      </c>
      <c r="E21" s="5">
        <v>314</v>
      </c>
      <c r="F21" s="5">
        <v>326</v>
      </c>
      <c r="G21" s="5">
        <v>362</v>
      </c>
      <c r="H21" s="5">
        <v>341</v>
      </c>
      <c r="I21" s="5">
        <v>349</v>
      </c>
      <c r="J21" s="5">
        <v>304</v>
      </c>
      <c r="K21" s="5">
        <v>317</v>
      </c>
      <c r="L21" s="5">
        <v>289</v>
      </c>
      <c r="M21" s="5">
        <v>267</v>
      </c>
      <c r="N21" s="5">
        <v>323</v>
      </c>
    </row>
    <row r="22" spans="2:14" x14ac:dyDescent="0.25">
      <c r="B22" s="12">
        <v>2021</v>
      </c>
      <c r="C22" s="5">
        <v>259</v>
      </c>
      <c r="D22" s="5">
        <v>261</v>
      </c>
      <c r="E22" s="5">
        <v>292</v>
      </c>
      <c r="F22" s="5">
        <v>305</v>
      </c>
      <c r="G22" s="5">
        <v>307</v>
      </c>
      <c r="H22" s="5">
        <v>332</v>
      </c>
      <c r="I22" s="5">
        <v>315</v>
      </c>
      <c r="J22" s="5">
        <v>304</v>
      </c>
      <c r="K22" s="5">
        <v>328</v>
      </c>
      <c r="L22" s="5">
        <v>333</v>
      </c>
      <c r="M22" s="5">
        <v>291</v>
      </c>
      <c r="N22" s="5">
        <v>508</v>
      </c>
    </row>
    <row r="23" spans="2:14" x14ac:dyDescent="0.25">
      <c r="B23" s="12">
        <v>2020</v>
      </c>
      <c r="C23" s="5">
        <v>263</v>
      </c>
      <c r="D23" s="5">
        <v>278</v>
      </c>
      <c r="E23" s="5">
        <v>256</v>
      </c>
      <c r="F23" s="5">
        <v>239</v>
      </c>
      <c r="G23" s="5">
        <v>214</v>
      </c>
      <c r="H23" s="5">
        <v>242</v>
      </c>
      <c r="I23" s="5">
        <v>242</v>
      </c>
      <c r="J23" s="5">
        <v>241</v>
      </c>
      <c r="K23" s="5">
        <v>261</v>
      </c>
      <c r="L23" s="5">
        <v>257</v>
      </c>
      <c r="M23" s="5">
        <v>271</v>
      </c>
      <c r="N23" s="5">
        <v>389</v>
      </c>
    </row>
    <row r="24" spans="2:14" x14ac:dyDescent="0.25">
      <c r="B24" s="12">
        <v>2019</v>
      </c>
      <c r="C24" s="5">
        <v>269</v>
      </c>
      <c r="D24" s="5">
        <v>260</v>
      </c>
      <c r="E24" s="5">
        <v>284</v>
      </c>
      <c r="F24" s="5">
        <v>292</v>
      </c>
      <c r="G24" s="5">
        <v>292</v>
      </c>
      <c r="H24" s="5">
        <v>322</v>
      </c>
      <c r="I24" s="5">
        <v>280</v>
      </c>
      <c r="J24" s="5">
        <v>285</v>
      </c>
      <c r="K24" s="5">
        <v>304</v>
      </c>
      <c r="L24" s="5">
        <v>282</v>
      </c>
      <c r="M24" s="5">
        <v>306</v>
      </c>
      <c r="N24" s="5">
        <v>410</v>
      </c>
    </row>
    <row r="25" spans="2:14" ht="6" customHeight="1" x14ac:dyDescent="0.25">
      <c r="B25" s="10"/>
    </row>
    <row r="26" spans="2:14" x14ac:dyDescent="0.25">
      <c r="B26" s="25" t="s">
        <v>54</v>
      </c>
    </row>
    <row r="27" spans="2:14" ht="15.75" customHeight="1" x14ac:dyDescent="0.25">
      <c r="B27" s="12">
        <v>2023</v>
      </c>
      <c r="C27" s="5">
        <v>239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2:14" x14ac:dyDescent="0.25">
      <c r="B28" s="12">
        <v>2022</v>
      </c>
      <c r="C28" s="5">
        <v>622</v>
      </c>
      <c r="D28" s="5">
        <v>671</v>
      </c>
      <c r="E28" s="5">
        <v>749</v>
      </c>
      <c r="F28" s="5">
        <v>801</v>
      </c>
      <c r="G28" s="5">
        <v>498</v>
      </c>
      <c r="H28" s="5">
        <v>347</v>
      </c>
      <c r="I28" s="5">
        <v>387</v>
      </c>
      <c r="J28" s="5">
        <v>360</v>
      </c>
      <c r="K28" s="5">
        <v>308</v>
      </c>
      <c r="L28" s="5">
        <v>323</v>
      </c>
      <c r="M28" s="5">
        <v>305</v>
      </c>
      <c r="N28" s="5">
        <v>301</v>
      </c>
    </row>
    <row r="29" spans="2:14" x14ac:dyDescent="0.25">
      <c r="B29" s="12">
        <v>2021</v>
      </c>
      <c r="C29" s="5">
        <v>276</v>
      </c>
      <c r="D29" s="5">
        <v>561</v>
      </c>
      <c r="E29" s="5">
        <v>481</v>
      </c>
      <c r="F29" s="5">
        <v>411</v>
      </c>
      <c r="G29" s="5">
        <v>386</v>
      </c>
      <c r="H29" s="5">
        <v>460</v>
      </c>
      <c r="I29" s="5">
        <v>454</v>
      </c>
      <c r="J29" s="5">
        <v>423</v>
      </c>
      <c r="K29" s="5">
        <v>371</v>
      </c>
      <c r="L29" s="5">
        <v>467</v>
      </c>
      <c r="M29" s="5">
        <v>437</v>
      </c>
      <c r="N29" s="5">
        <v>578</v>
      </c>
    </row>
    <row r="30" spans="2:14" x14ac:dyDescent="0.25">
      <c r="B30" s="12">
        <v>2020</v>
      </c>
      <c r="C30" s="5">
        <v>382</v>
      </c>
      <c r="D30" s="5">
        <v>217</v>
      </c>
      <c r="E30" s="5">
        <v>225</v>
      </c>
      <c r="F30" s="5">
        <v>207</v>
      </c>
      <c r="G30" s="5">
        <v>237</v>
      </c>
      <c r="H30" s="5">
        <v>197</v>
      </c>
      <c r="I30" s="5">
        <v>177</v>
      </c>
      <c r="J30" s="5">
        <v>178</v>
      </c>
      <c r="K30" s="5">
        <v>145</v>
      </c>
      <c r="L30" s="5">
        <v>134</v>
      </c>
      <c r="M30" s="5">
        <v>189</v>
      </c>
      <c r="N30" s="5">
        <v>296</v>
      </c>
    </row>
    <row r="31" spans="2:14" x14ac:dyDescent="0.25">
      <c r="B31" s="12">
        <v>2019</v>
      </c>
      <c r="C31" s="5">
        <v>272</v>
      </c>
      <c r="D31" s="5">
        <v>336</v>
      </c>
      <c r="E31" s="5">
        <v>564</v>
      </c>
      <c r="F31" s="5">
        <v>330</v>
      </c>
      <c r="G31" s="5">
        <v>269</v>
      </c>
      <c r="H31" s="5">
        <v>272</v>
      </c>
      <c r="I31" s="5">
        <v>276</v>
      </c>
      <c r="J31" s="5">
        <v>300</v>
      </c>
      <c r="K31" s="5">
        <v>384</v>
      </c>
      <c r="L31" s="5">
        <v>452</v>
      </c>
      <c r="M31" s="5">
        <v>237</v>
      </c>
      <c r="N31" s="5">
        <v>389</v>
      </c>
    </row>
    <row r="32" spans="2:14" ht="6" customHeight="1" x14ac:dyDescent="0.25">
      <c r="B32" s="10"/>
    </row>
    <row r="33" spans="2:23" x14ac:dyDescent="0.25">
      <c r="B33" s="25" t="s">
        <v>29</v>
      </c>
    </row>
    <row r="34" spans="2:23" ht="15.75" customHeight="1" x14ac:dyDescent="0.25">
      <c r="B34" s="12">
        <v>2023</v>
      </c>
      <c r="C34" s="5">
        <v>1485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2:23" x14ac:dyDescent="0.25">
      <c r="B35" s="12">
        <v>2022</v>
      </c>
      <c r="C35" s="5">
        <v>3150</v>
      </c>
      <c r="D35" s="5">
        <v>3342</v>
      </c>
      <c r="E35" s="5">
        <v>3417</v>
      </c>
      <c r="F35" s="5">
        <v>3490</v>
      </c>
      <c r="G35" s="5">
        <v>3200</v>
      </c>
      <c r="H35" s="5">
        <v>2932</v>
      </c>
      <c r="I35" s="5">
        <v>2690</v>
      </c>
      <c r="J35" s="5">
        <v>2470</v>
      </c>
      <c r="K35" s="5">
        <v>2376</v>
      </c>
      <c r="L35" s="5">
        <v>2129</v>
      </c>
      <c r="M35" s="5">
        <v>1980</v>
      </c>
      <c r="N35" s="5">
        <v>1952</v>
      </c>
    </row>
    <row r="36" spans="2:23" x14ac:dyDescent="0.25">
      <c r="B36" s="12">
        <v>2021</v>
      </c>
      <c r="C36" s="5">
        <v>4442</v>
      </c>
      <c r="D36" s="5">
        <v>4868</v>
      </c>
      <c r="E36" s="5">
        <v>4813</v>
      </c>
      <c r="F36" s="5">
        <v>4327</v>
      </c>
      <c r="G36" s="5">
        <v>4180</v>
      </c>
      <c r="H36" s="5">
        <v>4195</v>
      </c>
      <c r="I36" s="5">
        <v>3995</v>
      </c>
      <c r="J36" s="5">
        <v>3909</v>
      </c>
      <c r="K36" s="5">
        <v>3943</v>
      </c>
      <c r="L36" s="5">
        <v>3852</v>
      </c>
      <c r="M36" s="5">
        <v>3770</v>
      </c>
      <c r="N36" s="5">
        <v>3952</v>
      </c>
    </row>
    <row r="37" spans="2:23" x14ac:dyDescent="0.25">
      <c r="B37" s="12">
        <v>2020</v>
      </c>
      <c r="C37" s="5">
        <v>2914</v>
      </c>
      <c r="D37" s="5">
        <v>3358</v>
      </c>
      <c r="E37" s="5">
        <v>3532</v>
      </c>
      <c r="F37" s="5">
        <v>3655</v>
      </c>
      <c r="G37" s="5">
        <v>3935</v>
      </c>
      <c r="H37" s="5">
        <v>4336</v>
      </c>
      <c r="I37" s="5">
        <v>4491</v>
      </c>
      <c r="J37" s="5">
        <v>4538</v>
      </c>
      <c r="K37" s="5">
        <v>4638</v>
      </c>
      <c r="L37" s="5">
        <v>4541</v>
      </c>
      <c r="M37" s="5">
        <v>4742</v>
      </c>
      <c r="N37" s="5">
        <v>4777</v>
      </c>
    </row>
    <row r="38" spans="2:23" x14ac:dyDescent="0.25">
      <c r="B38" s="12">
        <v>2019</v>
      </c>
      <c r="C38" s="5">
        <v>2071</v>
      </c>
      <c r="D38" s="5">
        <v>2437</v>
      </c>
      <c r="E38" s="5">
        <v>2910</v>
      </c>
      <c r="F38" s="5">
        <v>2845</v>
      </c>
      <c r="G38" s="5">
        <v>3127</v>
      </c>
      <c r="H38" s="5">
        <v>3260</v>
      </c>
      <c r="I38" s="5">
        <v>3314</v>
      </c>
      <c r="J38" s="5">
        <v>3432</v>
      </c>
      <c r="K38" s="5">
        <v>3785</v>
      </c>
      <c r="L38" s="5">
        <v>3604</v>
      </c>
      <c r="M38" s="5">
        <v>3432</v>
      </c>
      <c r="N38" s="5">
        <v>3624</v>
      </c>
    </row>
    <row r="39" spans="2:23" ht="9" customHeight="1" x14ac:dyDescent="0.25"/>
    <row r="40" spans="2:23" x14ac:dyDescent="0.25">
      <c r="B40" s="20" t="s">
        <v>35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3" ht="3.75" customHeight="1" x14ac:dyDescent="0.25">
      <c r="B41" s="9"/>
    </row>
    <row r="42" spans="2:23" x14ac:dyDescent="0.25">
      <c r="B42" s="25" t="s">
        <v>5</v>
      </c>
    </row>
    <row r="43" spans="2:23" ht="15.75" customHeight="1" x14ac:dyDescent="0.25">
      <c r="B43" s="12">
        <v>2023</v>
      </c>
      <c r="C43" s="6">
        <v>-0.376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P43" s="11"/>
      <c r="Q43" s="11"/>
      <c r="R43" s="11"/>
      <c r="S43" s="11"/>
      <c r="T43" s="11"/>
      <c r="U43" s="11"/>
      <c r="V43" s="11"/>
      <c r="W43" s="11"/>
    </row>
    <row r="44" spans="2:23" ht="15" customHeight="1" x14ac:dyDescent="0.25">
      <c r="B44" s="12">
        <v>2022</v>
      </c>
      <c r="C44" s="6">
        <v>-9.4858797972483755E-2</v>
      </c>
      <c r="D44" s="6">
        <v>-4.3895747599451251E-2</v>
      </c>
      <c r="E44" s="6">
        <v>-6.7325509573811004E-2</v>
      </c>
      <c r="F44" s="6">
        <v>-0.10200668896321075</v>
      </c>
      <c r="G44" s="6">
        <v>-0.10654008438818563</v>
      </c>
      <c r="H44" s="6">
        <v>-0.12176165803108807</v>
      </c>
      <c r="I44" s="6">
        <v>-0.2179347826086957</v>
      </c>
      <c r="J44" s="6">
        <v>-0.22970639032815199</v>
      </c>
      <c r="K44" s="6">
        <v>-0.24167137210615475</v>
      </c>
      <c r="L44" s="6">
        <v>-0.31839904420549581</v>
      </c>
      <c r="M44" s="6">
        <v>-0.36561032863849763</v>
      </c>
      <c r="N44" s="6">
        <v>-0.39393939393939392</v>
      </c>
    </row>
    <row r="45" spans="2:23" ht="15" customHeight="1" x14ac:dyDescent="0.25">
      <c r="B45" s="12">
        <v>2021</v>
      </c>
      <c r="C45" s="6">
        <v>0.23856502242152455</v>
      </c>
      <c r="D45" s="6">
        <v>4.3664996420901936E-2</v>
      </c>
      <c r="E45" s="6">
        <v>0.22004521477015815</v>
      </c>
      <c r="F45" s="6">
        <v>0.57506584723441612</v>
      </c>
      <c r="G45" s="6">
        <v>0.5490196078431373</v>
      </c>
      <c r="H45" s="6">
        <v>0.23717948717948723</v>
      </c>
      <c r="I45" s="6">
        <v>1.939058171745156E-2</v>
      </c>
      <c r="J45" s="6">
        <v>-2.4705221785513709E-2</v>
      </c>
      <c r="K45" s="6">
        <v>-5.5466666666666664E-2</v>
      </c>
      <c r="L45" s="6">
        <v>-5.0482132728304041E-2</v>
      </c>
      <c r="M45" s="6">
        <v>-2.4613623354321712E-2</v>
      </c>
      <c r="N45" s="6">
        <v>-1.6364699006429007E-2</v>
      </c>
    </row>
    <row r="46" spans="2:23" ht="15" customHeight="1" x14ac:dyDescent="0.25">
      <c r="B46" s="12">
        <v>2020</v>
      </c>
      <c r="C46" s="6">
        <v>0.11499999999999999</v>
      </c>
      <c r="D46" s="6">
        <v>0.14133986928104569</v>
      </c>
      <c r="E46" s="6">
        <v>-4.806312769010046E-2</v>
      </c>
      <c r="F46" s="6">
        <v>-0.22039698836413413</v>
      </c>
      <c r="G46" s="6">
        <v>-0.27488151658767768</v>
      </c>
      <c r="H46" s="6">
        <v>-0.10396323951751862</v>
      </c>
      <c r="I46" s="6">
        <v>8.8661037394451192E-2</v>
      </c>
      <c r="J46" s="6">
        <v>7.2891566265060215E-2</v>
      </c>
      <c r="K46" s="6">
        <v>0.17628607277289832</v>
      </c>
      <c r="L46" s="6">
        <v>0.2398030942334739</v>
      </c>
      <c r="M46" s="6">
        <v>0.14934210526315783</v>
      </c>
      <c r="N46" s="6">
        <v>0.15999999999999992</v>
      </c>
    </row>
    <row r="47" spans="2:23" ht="15" customHeight="1" x14ac:dyDescent="0.25">
      <c r="B47" s="12">
        <v>2019</v>
      </c>
      <c r="C47" s="6">
        <v>-0.11032028469750887</v>
      </c>
      <c r="D47" s="6">
        <v>-5.1162790697674376E-2</v>
      </c>
      <c r="E47" s="6">
        <v>-7.9867986798679902E-2</v>
      </c>
      <c r="F47" s="6">
        <v>-7.296954314720816E-2</v>
      </c>
      <c r="G47" s="6">
        <v>-2.3713128976286857E-2</v>
      </c>
      <c r="H47" s="6">
        <v>-5.7390362750406099E-2</v>
      </c>
      <c r="I47" s="6">
        <v>-3.0976037405026302E-2</v>
      </c>
      <c r="J47" s="6">
        <v>1.8404907975460016E-2</v>
      </c>
      <c r="K47" s="6">
        <v>-1.8785222291797243E-3</v>
      </c>
      <c r="L47" s="6">
        <v>2.4495677233429491E-2</v>
      </c>
      <c r="M47" s="6">
        <v>4.6831955922864932E-2</v>
      </c>
      <c r="N47" s="6">
        <v>5.2068473609129917E-2</v>
      </c>
    </row>
    <row r="48" spans="2:23" ht="6" customHeight="1" x14ac:dyDescent="0.25">
      <c r="B48" s="12"/>
    </row>
    <row r="49" spans="2:23" x14ac:dyDescent="0.25">
      <c r="B49" s="25" t="s">
        <v>6</v>
      </c>
    </row>
    <row r="50" spans="2:23" ht="15.75" customHeight="1" x14ac:dyDescent="0.25">
      <c r="B50" s="12">
        <v>2023</v>
      </c>
      <c r="C50" s="6">
        <v>-0.75944333996023861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P50" s="11"/>
      <c r="Q50" s="11"/>
      <c r="R50" s="11"/>
      <c r="S50" s="11"/>
      <c r="T50" s="11"/>
      <c r="U50" s="11"/>
      <c r="V50" s="11"/>
      <c r="W50" s="11"/>
    </row>
    <row r="51" spans="2:23" ht="15" customHeight="1" x14ac:dyDescent="0.25">
      <c r="B51" s="12">
        <v>2022</v>
      </c>
      <c r="C51" s="6">
        <v>-0.60189948555599526</v>
      </c>
      <c r="D51" s="6">
        <v>-0.62070297412128239</v>
      </c>
      <c r="E51" s="6">
        <v>-0.65179677819083026</v>
      </c>
      <c r="F51" s="6">
        <v>-0.58535242290748901</v>
      </c>
      <c r="G51" s="6">
        <v>-0.59422110552763818</v>
      </c>
      <c r="H51" s="6">
        <v>-0.62661235573659191</v>
      </c>
      <c r="I51" s="6">
        <v>-0.62842712842712845</v>
      </c>
      <c r="J51" s="6">
        <v>-0.67704011065006919</v>
      </c>
      <c r="K51" s="6">
        <v>-0.72301425661914465</v>
      </c>
      <c r="L51" s="6">
        <v>-0.72806381435823053</v>
      </c>
      <c r="M51" s="6">
        <v>-0.75560538116591924</v>
      </c>
      <c r="N51" s="6">
        <v>-0.73879966187658497</v>
      </c>
      <c r="P51" s="11"/>
      <c r="Q51" s="11"/>
      <c r="R51" s="11"/>
      <c r="S51" s="11"/>
      <c r="T51" s="11"/>
      <c r="U51" s="11"/>
      <c r="V51" s="11"/>
      <c r="W51" s="11"/>
    </row>
    <row r="52" spans="2:23" ht="15" customHeight="1" x14ac:dyDescent="0.25">
      <c r="B52" s="12">
        <v>2021</v>
      </c>
      <c r="C52" s="6">
        <v>1.1897746967071057</v>
      </c>
      <c r="D52" s="6">
        <v>0.76723549488054599</v>
      </c>
      <c r="E52" s="6">
        <v>0.404292343387471</v>
      </c>
      <c r="F52" s="6">
        <v>-0.12228129531174481</v>
      </c>
      <c r="G52" s="6">
        <v>-0.29588677576293676</v>
      </c>
      <c r="H52" s="6">
        <v>-0.36997433704020533</v>
      </c>
      <c r="I52" s="6">
        <v>-0.3886193206881341</v>
      </c>
      <c r="J52" s="6">
        <v>-0.38178708849935872</v>
      </c>
      <c r="K52" s="6">
        <v>-0.37505303351718289</v>
      </c>
      <c r="L52" s="6">
        <v>-0.42228739002932547</v>
      </c>
      <c r="M52" s="6">
        <v>-0.47239747634069396</v>
      </c>
      <c r="N52" s="6">
        <v>-0.50314993700125998</v>
      </c>
      <c r="P52" s="11"/>
      <c r="Q52" s="11"/>
      <c r="R52" s="11"/>
      <c r="S52" s="11"/>
      <c r="T52" s="11"/>
      <c r="U52" s="11"/>
      <c r="V52" s="11"/>
      <c r="W52" s="11"/>
    </row>
    <row r="53" spans="2:23" ht="15" customHeight="1" x14ac:dyDescent="0.25">
      <c r="B53" s="12">
        <v>2020</v>
      </c>
      <c r="C53" s="6">
        <v>1.1732580037664784</v>
      </c>
      <c r="D53" s="6">
        <v>1.3743922204213939</v>
      </c>
      <c r="E53" s="6">
        <v>1.5769805680119582</v>
      </c>
      <c r="F53" s="6">
        <v>1.7116644823066842</v>
      </c>
      <c r="G53" s="6">
        <v>1.5751708428246012</v>
      </c>
      <c r="H53" s="6">
        <v>1.5248380129589632</v>
      </c>
      <c r="I53" s="6">
        <v>1.060909090909091</v>
      </c>
      <c r="J53" s="6">
        <v>0.97051390058972209</v>
      </c>
      <c r="K53" s="6">
        <v>0.5681969394544244</v>
      </c>
      <c r="L53" s="6">
        <v>0.64848066298342544</v>
      </c>
      <c r="M53" s="6">
        <v>0.85380116959064334</v>
      </c>
      <c r="N53" s="6">
        <v>0.76370370370370377</v>
      </c>
      <c r="P53" s="11"/>
      <c r="Q53" s="11"/>
      <c r="R53" s="11"/>
      <c r="S53" s="11"/>
      <c r="T53" s="11"/>
      <c r="U53" s="11"/>
      <c r="V53" s="11"/>
      <c r="W53" s="11"/>
    </row>
    <row r="54" spans="2:23" ht="15" customHeight="1" x14ac:dyDescent="0.25">
      <c r="B54" s="12">
        <v>2019</v>
      </c>
      <c r="C54" s="6">
        <v>-0.38541666666666663</v>
      </c>
      <c r="D54" s="6">
        <v>-0.28998849252013814</v>
      </c>
      <c r="E54" s="6">
        <v>-0.18514007308160785</v>
      </c>
      <c r="F54" s="6">
        <v>-2.1794871794871828E-2</v>
      </c>
      <c r="G54" s="6">
        <v>0.23314606741573041</v>
      </c>
      <c r="H54" s="6">
        <v>0.33045977011494254</v>
      </c>
      <c r="I54" s="6">
        <v>0.64424514200298955</v>
      </c>
      <c r="J54" s="6">
        <v>0.75591715976331364</v>
      </c>
      <c r="K54" s="6">
        <v>1.223372781065089</v>
      </c>
      <c r="L54" s="6">
        <v>1.2984126984126982</v>
      </c>
      <c r="M54" s="6">
        <v>1.283806343906511</v>
      </c>
      <c r="N54" s="6">
        <v>1.34375</v>
      </c>
      <c r="P54" s="11"/>
      <c r="Q54" s="11"/>
      <c r="R54" s="11"/>
      <c r="S54" s="11"/>
      <c r="T54" s="11"/>
      <c r="U54" s="11"/>
      <c r="V54" s="11"/>
      <c r="W54" s="11"/>
    </row>
    <row r="55" spans="2:23" ht="6" customHeight="1" x14ac:dyDescent="0.25">
      <c r="B55" s="10"/>
    </row>
    <row r="56" spans="2:23" x14ac:dyDescent="0.25">
      <c r="B56" s="25" t="s">
        <v>7</v>
      </c>
    </row>
    <row r="57" spans="2:23" ht="15.75" customHeight="1" x14ac:dyDescent="0.25">
      <c r="B57" s="12">
        <v>2023</v>
      </c>
      <c r="C57" s="6">
        <v>-0.17647058823529416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P57" s="11"/>
      <c r="Q57" s="11"/>
      <c r="R57" s="11"/>
      <c r="S57" s="11"/>
      <c r="T57" s="11"/>
      <c r="U57" s="11"/>
      <c r="V57" s="11"/>
      <c r="W57" s="11"/>
    </row>
    <row r="58" spans="2:23" ht="15" customHeight="1" x14ac:dyDescent="0.25">
      <c r="B58" s="12">
        <v>2022</v>
      </c>
      <c r="C58" s="6">
        <v>5.0193050193050093E-2</v>
      </c>
      <c r="D58" s="6">
        <v>0.13026819923371646</v>
      </c>
      <c r="E58" s="6">
        <v>7.5342465753424737E-2</v>
      </c>
      <c r="F58" s="6">
        <v>6.8852459016393475E-2</v>
      </c>
      <c r="G58" s="6">
        <v>0.1791530944625408</v>
      </c>
      <c r="H58" s="6">
        <v>2.7108433734939652E-2</v>
      </c>
      <c r="I58" s="6">
        <v>0.107936507936508</v>
      </c>
      <c r="J58" s="6">
        <v>0</v>
      </c>
      <c r="K58" s="6">
        <v>-3.3536585365853688E-2</v>
      </c>
      <c r="L58" s="6">
        <v>-0.13213213213213215</v>
      </c>
      <c r="M58" s="6">
        <v>-8.2474226804123751E-2</v>
      </c>
      <c r="N58" s="6">
        <v>-0.36417322834645671</v>
      </c>
    </row>
    <row r="59" spans="2:23" ht="15" customHeight="1" x14ac:dyDescent="0.25">
      <c r="B59" s="12">
        <v>2021</v>
      </c>
      <c r="C59" s="6">
        <v>-1.520912547528519E-2</v>
      </c>
      <c r="D59" s="6">
        <v>-6.11510791366906E-2</v>
      </c>
      <c r="E59" s="6">
        <v>0.140625</v>
      </c>
      <c r="F59" s="6">
        <v>0.2761506276150627</v>
      </c>
      <c r="G59" s="6">
        <v>0.43457943925233655</v>
      </c>
      <c r="H59" s="6">
        <v>0.37190082644628109</v>
      </c>
      <c r="I59" s="6">
        <v>0.30165289256198347</v>
      </c>
      <c r="J59" s="6">
        <v>0.2614107883817427</v>
      </c>
      <c r="K59" s="6">
        <v>0.25670498084291182</v>
      </c>
      <c r="L59" s="6">
        <v>0.29571984435797671</v>
      </c>
      <c r="M59" s="6">
        <v>7.3800738007380184E-2</v>
      </c>
      <c r="N59" s="6">
        <v>0.3059125964010283</v>
      </c>
    </row>
    <row r="60" spans="2:23" ht="15" customHeight="1" x14ac:dyDescent="0.25">
      <c r="B60" s="12">
        <v>2020</v>
      </c>
      <c r="C60" s="6">
        <v>-2.2304832713754608E-2</v>
      </c>
      <c r="D60" s="6">
        <v>6.9230769230769207E-2</v>
      </c>
      <c r="E60" s="6">
        <v>-9.8591549295774628E-2</v>
      </c>
      <c r="F60" s="6">
        <v>-0.18150684931506844</v>
      </c>
      <c r="G60" s="6">
        <v>-0.26712328767123283</v>
      </c>
      <c r="H60" s="6">
        <v>-0.24844720496894412</v>
      </c>
      <c r="I60" s="6">
        <v>-0.13571428571428568</v>
      </c>
      <c r="J60" s="6">
        <v>-0.15438596491228074</v>
      </c>
      <c r="K60" s="6">
        <v>-0.14144736842105265</v>
      </c>
      <c r="L60" s="6">
        <v>-8.8652482269503508E-2</v>
      </c>
      <c r="M60" s="6">
        <v>-0.1143790849673203</v>
      </c>
      <c r="N60" s="6">
        <v>-5.1219512195121997E-2</v>
      </c>
    </row>
    <row r="61" spans="2:23" ht="15" customHeight="1" x14ac:dyDescent="0.25">
      <c r="B61" s="12">
        <v>2019</v>
      </c>
      <c r="C61" s="6">
        <v>-6.9204152249134898E-2</v>
      </c>
      <c r="D61" s="6">
        <v>-0.12751677852348997</v>
      </c>
      <c r="E61" s="6">
        <v>-0.13677811550151975</v>
      </c>
      <c r="F61" s="6">
        <v>-1.6835016835016869E-2</v>
      </c>
      <c r="G61" s="6">
        <v>-5.8064516129032295E-2</v>
      </c>
      <c r="H61" s="6">
        <v>-1.2269938650306789E-2</v>
      </c>
      <c r="I61" s="6">
        <v>-5.4054054054054057E-2</v>
      </c>
      <c r="J61" s="6">
        <v>-3.0612244897959218E-2</v>
      </c>
      <c r="K61" s="6">
        <v>3.4013605442176909E-2</v>
      </c>
      <c r="L61" s="6">
        <v>-3.4246575342465779E-2</v>
      </c>
      <c r="M61" s="6">
        <v>3.2786885245901232E-3</v>
      </c>
      <c r="N61" s="6">
        <v>2.4999999999999911E-2</v>
      </c>
    </row>
    <row r="62" spans="2:23" ht="6" customHeight="1" x14ac:dyDescent="0.25">
      <c r="B62" s="10"/>
    </row>
    <row r="63" spans="2:23" x14ac:dyDescent="0.25">
      <c r="B63" s="25" t="s">
        <v>54</v>
      </c>
    </row>
    <row r="64" spans="2:23" ht="15.75" customHeight="1" x14ac:dyDescent="0.25">
      <c r="B64" s="12">
        <v>2023</v>
      </c>
      <c r="C64" s="6">
        <v>-0.61575562700964626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P64" s="11"/>
      <c r="Q64" s="11"/>
      <c r="R64" s="11"/>
      <c r="S64" s="11"/>
      <c r="T64" s="11"/>
      <c r="U64" s="11"/>
      <c r="V64" s="11"/>
      <c r="W64" s="11"/>
    </row>
    <row r="65" spans="2:23" ht="15" customHeight="1" x14ac:dyDescent="0.25">
      <c r="B65" s="12">
        <v>2022</v>
      </c>
      <c r="C65" s="6">
        <v>1.2536231884057969</v>
      </c>
      <c r="D65" s="6">
        <v>0.19607843137254899</v>
      </c>
      <c r="E65" s="6">
        <v>0.5571725571725572</v>
      </c>
      <c r="F65" s="6">
        <v>0.94890510948905105</v>
      </c>
      <c r="G65" s="6">
        <v>0.29015544041450769</v>
      </c>
      <c r="H65" s="6">
        <v>-0.2456521739130435</v>
      </c>
      <c r="I65" s="6">
        <v>-0.14757709251101325</v>
      </c>
      <c r="J65" s="6">
        <v>-0.14893617021276595</v>
      </c>
      <c r="K65" s="6">
        <v>-0.16981132075471694</v>
      </c>
      <c r="L65" s="6">
        <v>-0.30835117773019272</v>
      </c>
      <c r="M65" s="6">
        <v>-0.30205949656750575</v>
      </c>
      <c r="N65" s="6">
        <v>-0.47923875432525953</v>
      </c>
    </row>
    <row r="66" spans="2:23" ht="15" customHeight="1" x14ac:dyDescent="0.25">
      <c r="B66" s="12">
        <v>2021</v>
      </c>
      <c r="C66" s="6">
        <v>-0.27748691099476441</v>
      </c>
      <c r="D66" s="6">
        <v>1.585253456221198</v>
      </c>
      <c r="E66" s="6">
        <v>1.137777777777778</v>
      </c>
      <c r="F66" s="6">
        <v>0.98550724637681153</v>
      </c>
      <c r="G66" s="6">
        <v>0.62869198312236296</v>
      </c>
      <c r="H66" s="6">
        <v>1.3350253807106598</v>
      </c>
      <c r="I66" s="6">
        <v>1.5649717514124295</v>
      </c>
      <c r="J66" s="6">
        <v>1.3764044943820224</v>
      </c>
      <c r="K66" s="6">
        <v>1.5586206896551724</v>
      </c>
      <c r="L66" s="6">
        <v>2.4850746268656718</v>
      </c>
      <c r="M66" s="6">
        <v>1.3121693121693121</v>
      </c>
      <c r="N66" s="6">
        <v>0.95270270270270263</v>
      </c>
    </row>
    <row r="67" spans="2:23" ht="15" customHeight="1" x14ac:dyDescent="0.25">
      <c r="B67" s="12">
        <v>2020</v>
      </c>
      <c r="C67" s="6">
        <v>0.40441176470588225</v>
      </c>
      <c r="D67" s="6">
        <v>-0.35416666666666663</v>
      </c>
      <c r="E67" s="6">
        <v>-0.60106382978723405</v>
      </c>
      <c r="F67" s="6">
        <v>-0.37272727272727268</v>
      </c>
      <c r="G67" s="6">
        <v>-0.1189591078066915</v>
      </c>
      <c r="H67" s="6">
        <v>-0.27573529411764708</v>
      </c>
      <c r="I67" s="6">
        <v>-0.35869565217391308</v>
      </c>
      <c r="J67" s="6">
        <v>-0.40666666666666662</v>
      </c>
      <c r="K67" s="6">
        <v>-0.62239583333333326</v>
      </c>
      <c r="L67" s="6">
        <v>-0.70353982300884954</v>
      </c>
      <c r="M67" s="6">
        <v>-0.20253164556962022</v>
      </c>
      <c r="N67" s="6">
        <v>-0.23907455012853474</v>
      </c>
    </row>
    <row r="68" spans="2:23" ht="15" customHeight="1" x14ac:dyDescent="0.25">
      <c r="B68" s="12">
        <v>2019</v>
      </c>
      <c r="C68" s="6">
        <v>-0.19526627218934911</v>
      </c>
      <c r="D68" s="6">
        <v>-5.9171597633136397E-3</v>
      </c>
      <c r="E68" s="6">
        <v>0.77917981072555209</v>
      </c>
      <c r="F68" s="6">
        <v>0.10000000000000009</v>
      </c>
      <c r="G68" s="6">
        <v>-6.9204152249134898E-2</v>
      </c>
      <c r="H68" s="6">
        <v>-0.19047619047619047</v>
      </c>
      <c r="I68" s="6">
        <v>-9.210526315789469E-2</v>
      </c>
      <c r="J68" s="6">
        <v>-2.9126213592232997E-2</v>
      </c>
      <c r="K68" s="6">
        <v>0.1707317073170731</v>
      </c>
      <c r="L68" s="6">
        <v>8.6538461538461453E-2</v>
      </c>
      <c r="M68" s="6">
        <v>-0.44235294117647062</v>
      </c>
      <c r="N68" s="6">
        <v>-0.27016885553470915</v>
      </c>
    </row>
    <row r="69" spans="2:23" ht="6" customHeight="1" x14ac:dyDescent="0.25">
      <c r="B69" s="10"/>
    </row>
    <row r="70" spans="2:23" x14ac:dyDescent="0.25">
      <c r="B70" s="25" t="s">
        <v>29</v>
      </c>
    </row>
    <row r="71" spans="2:23" ht="15.75" customHeight="1" x14ac:dyDescent="0.25">
      <c r="B71" s="12">
        <v>2023</v>
      </c>
      <c r="C71" s="6">
        <v>-0.52857142857142858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P71" s="11"/>
      <c r="Q71" s="11"/>
      <c r="R71" s="11"/>
      <c r="S71" s="11"/>
      <c r="T71" s="11"/>
      <c r="U71" s="11"/>
      <c r="V71" s="11"/>
      <c r="W71" s="11"/>
    </row>
    <row r="72" spans="2:23" ht="15" customHeight="1" x14ac:dyDescent="0.25">
      <c r="B72" s="12">
        <v>2022</v>
      </c>
      <c r="C72" s="6">
        <v>-0.29085997298514188</v>
      </c>
      <c r="D72" s="6">
        <v>-0.31347576006573541</v>
      </c>
      <c r="E72" s="6">
        <v>-0.29004778724288383</v>
      </c>
      <c r="F72" s="6">
        <v>-0.19343656112780216</v>
      </c>
      <c r="G72" s="6">
        <v>-0.23444976076555024</v>
      </c>
      <c r="H72" s="6">
        <v>-0.30107270560190702</v>
      </c>
      <c r="I72" s="6">
        <v>-0.32665832290362951</v>
      </c>
      <c r="J72" s="6">
        <v>-0.36812484011256075</v>
      </c>
      <c r="K72" s="6">
        <v>-0.39741313720517368</v>
      </c>
      <c r="L72" s="6">
        <v>-0.4473001038421599</v>
      </c>
      <c r="M72" s="6">
        <v>-0.4748010610079576</v>
      </c>
      <c r="N72" s="6">
        <v>-0.50607287449392713</v>
      </c>
    </row>
    <row r="73" spans="2:23" ht="15" customHeight="1" x14ac:dyDescent="0.25">
      <c r="B73" s="12">
        <v>2021</v>
      </c>
      <c r="C73" s="6">
        <v>0.52436513383665062</v>
      </c>
      <c r="D73" s="6">
        <v>0.44967242406194163</v>
      </c>
      <c r="E73" s="6">
        <v>0.36268403171007924</v>
      </c>
      <c r="F73" s="6">
        <v>0.18385772913816689</v>
      </c>
      <c r="G73" s="6">
        <v>6.2261753494281979E-2</v>
      </c>
      <c r="H73" s="6">
        <v>-3.2518450184501835E-2</v>
      </c>
      <c r="I73" s="6">
        <v>-0.11044310843910043</v>
      </c>
      <c r="J73" s="6">
        <v>-0.13860731599823706</v>
      </c>
      <c r="K73" s="6">
        <v>-0.14984907287623972</v>
      </c>
      <c r="L73" s="6">
        <v>-0.15172869412023782</v>
      </c>
      <c r="M73" s="6">
        <v>-0.20497680303669341</v>
      </c>
      <c r="N73" s="6">
        <v>-0.17270253297048355</v>
      </c>
    </row>
    <row r="74" spans="2:23" ht="15" customHeight="1" x14ac:dyDescent="0.25">
      <c r="B74" s="12">
        <v>2020</v>
      </c>
      <c r="C74" s="6">
        <v>0.40704973442781256</v>
      </c>
      <c r="D74" s="6">
        <v>0.37792367665162074</v>
      </c>
      <c r="E74" s="6">
        <v>0.21374570446735386</v>
      </c>
      <c r="F74" s="6">
        <v>0.28471001757469239</v>
      </c>
      <c r="G74" s="6">
        <v>0.25839462743843944</v>
      </c>
      <c r="H74" s="6">
        <v>0.33006134969325163</v>
      </c>
      <c r="I74" s="6">
        <v>0.35515992757996373</v>
      </c>
      <c r="J74" s="6">
        <v>0.32226107226107237</v>
      </c>
      <c r="K74" s="6">
        <v>0.22536327608982831</v>
      </c>
      <c r="L74" s="6">
        <v>0.2599889012208656</v>
      </c>
      <c r="M74" s="6">
        <v>0.38170163170163174</v>
      </c>
      <c r="N74" s="6">
        <v>0.31815673289183222</v>
      </c>
    </row>
    <row r="75" spans="2:23" ht="15" customHeight="1" x14ac:dyDescent="0.25">
      <c r="B75" s="12">
        <v>2019</v>
      </c>
      <c r="C75" s="6">
        <v>-0.20772762050497318</v>
      </c>
      <c r="D75" s="6">
        <v>-0.12808586762075136</v>
      </c>
      <c r="E75" s="6">
        <v>-2.4144869215291798E-2</v>
      </c>
      <c r="F75" s="6">
        <v>-3.6246612466124706E-2</v>
      </c>
      <c r="G75" s="6">
        <v>2.8280170996382692E-2</v>
      </c>
      <c r="H75" s="6">
        <v>1.7160686427457161E-2</v>
      </c>
      <c r="I75" s="6">
        <v>0.11170748071117065</v>
      </c>
      <c r="J75" s="6">
        <v>0.17978686833963553</v>
      </c>
      <c r="K75" s="6">
        <v>0.30742659758203805</v>
      </c>
      <c r="L75" s="6">
        <v>0.32208363903154802</v>
      </c>
      <c r="M75" s="6">
        <v>0.23453237410071948</v>
      </c>
      <c r="N75" s="6"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F552-8DBB-47AE-885E-97F20D2AF0DF}">
  <sheetPr>
    <tabColor theme="1"/>
  </sheetPr>
  <dimension ref="B1:N89"/>
  <sheetViews>
    <sheetView showGridLines="0" zoomScale="70" zoomScaleNormal="70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outlineLevelRow="1" outlineLevelCol="1" x14ac:dyDescent="0.25"/>
  <cols>
    <col min="1" max="1" width="3.7109375" style="2" customWidth="1"/>
    <col min="2" max="2" width="11.28515625" style="2" customWidth="1" outlineLevel="1"/>
    <col min="3" max="3" width="8.140625" style="2" customWidth="1" outlineLevel="1"/>
    <col min="4" max="4" width="14.42578125" style="2" customWidth="1" outlineLevel="1"/>
    <col min="5" max="5" width="26.7109375" style="2" bestFit="1" customWidth="1"/>
    <col min="6" max="9" width="10.5703125" style="2" customWidth="1"/>
    <col min="10" max="10" width="3.28515625" style="2" customWidth="1"/>
    <col min="11" max="16384" width="9.140625" style="2"/>
  </cols>
  <sheetData>
    <row r="1" spans="2:14" outlineLevel="1" x14ac:dyDescent="0.25">
      <c r="E1" s="7" t="s">
        <v>0</v>
      </c>
      <c r="F1" s="8" t="str">
        <f>Input!$S$59</f>
        <v>Q1-2023</v>
      </c>
      <c r="G1" s="8" t="str">
        <f>Input!$S$60</f>
        <v>Q2-2023</v>
      </c>
      <c r="H1" s="8" t="str">
        <f>Input!$S$61</f>
        <v>Q3-2023</v>
      </c>
      <c r="I1" s="8" t="str">
        <f>Input!$S$62</f>
        <v>Q4-2023</v>
      </c>
    </row>
    <row r="2" spans="2:14" outlineLevel="1" x14ac:dyDescent="0.25">
      <c r="E2" s="7" t="s">
        <v>24</v>
      </c>
      <c r="F2" s="8" t="str">
        <f>Input!$S$55</f>
        <v>Q1-2022</v>
      </c>
      <c r="G2" s="8" t="str">
        <f>Input!$S$56</f>
        <v>Q2-2022</v>
      </c>
      <c r="H2" s="8" t="str">
        <f>Input!$S$57</f>
        <v>Q3-2022</v>
      </c>
      <c r="I2" s="8" t="str">
        <f>Input!$S$58</f>
        <v>Q4-2022</v>
      </c>
    </row>
    <row r="3" spans="2:14" outlineLevel="1" x14ac:dyDescent="0.25">
      <c r="E3" s="7" t="s">
        <v>25</v>
      </c>
      <c r="F3" s="8" t="str">
        <f>Input!$S$51</f>
        <v>Q1-2021</v>
      </c>
      <c r="G3" s="8" t="str">
        <f>Input!$S$52</f>
        <v>Q2-2021</v>
      </c>
      <c r="H3" s="8" t="str">
        <f>Input!$S$53</f>
        <v>Q3-2021</v>
      </c>
      <c r="I3" s="8" t="str">
        <f>Input!$S$54</f>
        <v>Q4-2021</v>
      </c>
    </row>
    <row r="4" spans="2:14" outlineLevel="1" x14ac:dyDescent="0.25">
      <c r="E4" s="7" t="s">
        <v>26</v>
      </c>
      <c r="F4" s="8" t="str">
        <f>Input!$S$47</f>
        <v>Q1-2020</v>
      </c>
      <c r="G4" s="8" t="str">
        <f>Input!$S$48</f>
        <v>Q2-2020</v>
      </c>
      <c r="H4" s="8" t="str">
        <f>Input!$S$49</f>
        <v>Q3-2020</v>
      </c>
      <c r="I4" s="8" t="str">
        <f>Input!$S$50</f>
        <v>Q4-2020</v>
      </c>
    </row>
    <row r="5" spans="2:14" outlineLevel="1" x14ac:dyDescent="0.25">
      <c r="E5" s="7" t="s">
        <v>31</v>
      </c>
      <c r="F5" s="8" t="str">
        <f>Input!$S$43</f>
        <v>Q1-2019</v>
      </c>
      <c r="G5" s="8" t="str">
        <f>Input!$S$44</f>
        <v>Q2-2019</v>
      </c>
      <c r="H5" s="8" t="str">
        <f>Input!$S$45</f>
        <v>Q3-2019</v>
      </c>
      <c r="I5" s="8" t="str">
        <f>Input!$S$46</f>
        <v>Q4-2019</v>
      </c>
    </row>
    <row r="6" spans="2:14" outlineLevel="1" x14ac:dyDescent="0.25">
      <c r="E6" s="7" t="s">
        <v>33</v>
      </c>
      <c r="F6" s="8" t="str">
        <f>Input!$S$39</f>
        <v>Q1-2018</v>
      </c>
      <c r="G6" s="8" t="str">
        <f>Input!$S$40</f>
        <v>Q2-2018</v>
      </c>
      <c r="H6" s="8" t="str">
        <f>Input!$S$41</f>
        <v>Q3-2018</v>
      </c>
      <c r="I6" s="8" t="str">
        <f>Input!$S$42</f>
        <v>Q4-2018</v>
      </c>
    </row>
    <row r="7" spans="2:14" ht="15.75" outlineLevel="1" x14ac:dyDescent="0.25">
      <c r="E7" s="1"/>
    </row>
    <row r="8" spans="2:14" ht="15.75" x14ac:dyDescent="0.25">
      <c r="E8" s="1"/>
    </row>
    <row r="9" spans="2:14" x14ac:dyDescent="0.25">
      <c r="E9" s="22"/>
      <c r="F9" s="23" t="s">
        <v>40</v>
      </c>
      <c r="G9" s="23" t="s">
        <v>43</v>
      </c>
      <c r="H9" s="23" t="s">
        <v>44</v>
      </c>
      <c r="I9" s="23" t="s">
        <v>37</v>
      </c>
      <c r="K9" s="23" t="s">
        <v>40</v>
      </c>
      <c r="L9" s="23" t="s">
        <v>43</v>
      </c>
      <c r="M9" s="23" t="s">
        <v>44</v>
      </c>
      <c r="N9" s="23" t="s">
        <v>37</v>
      </c>
    </row>
    <row r="10" spans="2:14" x14ac:dyDescent="0.25">
      <c r="B10" s="24" t="s">
        <v>1</v>
      </c>
      <c r="C10" s="24" t="s">
        <v>2</v>
      </c>
      <c r="D10" s="24" t="s">
        <v>3</v>
      </c>
      <c r="E10" s="20" t="s">
        <v>8</v>
      </c>
      <c r="F10" s="21"/>
      <c r="G10" s="21"/>
      <c r="H10" s="21"/>
      <c r="I10" s="21"/>
    </row>
    <row r="11" spans="2:14" ht="3.75" customHeight="1" x14ac:dyDescent="0.25">
      <c r="E11" s="9"/>
    </row>
    <row r="12" spans="2:14" x14ac:dyDescent="0.25">
      <c r="E12" s="25" t="s">
        <v>5</v>
      </c>
    </row>
    <row r="13" spans="2:14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v>440.93548387096774</v>
      </c>
      <c r="G13" s="5">
        <v>0</v>
      </c>
      <c r="H13" s="5">
        <v>0</v>
      </c>
      <c r="I13" s="5">
        <v>0</v>
      </c>
      <c r="K13" s="5">
        <f>MROUND(F13,Input!$D$7)</f>
        <v>441</v>
      </c>
      <c r="L13" s="5">
        <f>MROUND(G13,Input!$D$7)</f>
        <v>0</v>
      </c>
      <c r="M13" s="5">
        <f>MROUND(H13,Input!$D$7)</f>
        <v>0</v>
      </c>
      <c r="N13" s="5">
        <f>MROUND(I13,Input!$D$7)</f>
        <v>0</v>
      </c>
    </row>
    <row r="14" spans="2:14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v>2098.3225806451615</v>
      </c>
      <c r="G14" s="5">
        <v>2093.53125</v>
      </c>
      <c r="H14" s="5">
        <v>1684.75</v>
      </c>
      <c r="I14" s="5">
        <v>1168.1612903225807</v>
      </c>
      <c r="K14" s="5">
        <f>MROUND(F14,Input!$D$7)</f>
        <v>2098</v>
      </c>
      <c r="L14" s="5">
        <f>MROUND(G14,Input!$D$7)</f>
        <v>2094</v>
      </c>
      <c r="M14" s="5">
        <f>MROUND(H14,Input!$D$7)</f>
        <v>1685</v>
      </c>
      <c r="N14" s="5">
        <f>MROUND(I14,Input!$D$7)</f>
        <v>1168</v>
      </c>
    </row>
    <row r="15" spans="2:14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v>2274.5573770491801</v>
      </c>
      <c r="G15" s="5">
        <v>2381.453125</v>
      </c>
      <c r="H15" s="5">
        <v>2190.65625</v>
      </c>
      <c r="I15" s="5">
        <v>1849.3548387096773</v>
      </c>
      <c r="K15" s="5">
        <f>MROUND(F15,Input!$D$7)</f>
        <v>2275</v>
      </c>
      <c r="L15" s="5">
        <f>MROUND(G15,Input!$D$7)</f>
        <v>2381</v>
      </c>
      <c r="M15" s="5">
        <f>MROUND(H15,Input!$D$7)</f>
        <v>2191</v>
      </c>
      <c r="N15" s="5">
        <f>MROUND(I15,Input!$D$7)</f>
        <v>1849</v>
      </c>
    </row>
    <row r="16" spans="2:14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v>1977.6451612903227</v>
      </c>
      <c r="G16" s="5">
        <v>1918.578125</v>
      </c>
      <c r="H16" s="5">
        <v>2405.453125</v>
      </c>
      <c r="I16" s="5">
        <v>1924.5079365079366</v>
      </c>
      <c r="K16" s="5">
        <f>MROUND(F16,Input!$D$7)</f>
        <v>1978</v>
      </c>
      <c r="L16" s="5">
        <f>MROUND(G16,Input!$D$7)</f>
        <v>1919</v>
      </c>
      <c r="M16" s="5">
        <f>MROUND(H16,Input!$D$7)</f>
        <v>2405</v>
      </c>
      <c r="N16" s="5">
        <f>MROUND(I16,Input!$D$7)</f>
        <v>1925</v>
      </c>
    </row>
    <row r="17" spans="2:14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v>1907.2622950819673</v>
      </c>
      <c r="G17" s="5">
        <v>2251.171875</v>
      </c>
      <c r="H17" s="5">
        <v>2107.859375</v>
      </c>
      <c r="I17" s="5">
        <v>1622.015873015873</v>
      </c>
      <c r="K17" s="5">
        <f>MROUND(F17,Input!$D$7)</f>
        <v>1907</v>
      </c>
      <c r="L17" s="5">
        <f>MROUND(G17,Input!$D$7)</f>
        <v>2251</v>
      </c>
      <c r="M17" s="5">
        <f>MROUND(H17,Input!$D$7)</f>
        <v>2108</v>
      </c>
      <c r="N17" s="5">
        <f>MROUND(I17,Input!$D$7)</f>
        <v>1622</v>
      </c>
    </row>
    <row r="18" spans="2:14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v>2027.4516129032259</v>
      </c>
      <c r="G18" s="5">
        <v>2314.875</v>
      </c>
      <c r="H18" s="5">
        <v>2066.7619047619046</v>
      </c>
      <c r="I18" s="5">
        <v>1610.6349206349207</v>
      </c>
      <c r="K18" s="5">
        <f>MROUND(F18,Input!$D$7)</f>
        <v>2027</v>
      </c>
      <c r="L18" s="5">
        <f>MROUND(G18,Input!$D$7)</f>
        <v>2315</v>
      </c>
      <c r="M18" s="5">
        <f>MROUND(H18,Input!$D$7)</f>
        <v>2067</v>
      </c>
      <c r="N18" s="5">
        <f>MROUND(I18,Input!$D$7)</f>
        <v>1611</v>
      </c>
    </row>
    <row r="19" spans="2:14" ht="6" customHeight="1" x14ac:dyDescent="0.25">
      <c r="E19" s="10"/>
    </row>
    <row r="20" spans="2:14" x14ac:dyDescent="0.25">
      <c r="E20" s="25" t="s">
        <v>6</v>
      </c>
    </row>
    <row r="21" spans="2:14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v>104.45161290322581</v>
      </c>
      <c r="G21" s="5">
        <v>0</v>
      </c>
      <c r="H21" s="5">
        <v>0</v>
      </c>
      <c r="I21" s="5">
        <v>0</v>
      </c>
      <c r="K21" s="5">
        <f>MROUND(F21,Input!$D$7)</f>
        <v>104</v>
      </c>
      <c r="L21" s="5">
        <f>MROUND(G21,Input!$D$7)</f>
        <v>0</v>
      </c>
      <c r="M21" s="5">
        <f>MROUND(H21,Input!$D$7)</f>
        <v>0</v>
      </c>
      <c r="N21" s="5">
        <f>MROUND(I21,Input!$D$7)</f>
        <v>0</v>
      </c>
    </row>
    <row r="22" spans="2:14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v>1060.8225806451612</v>
      </c>
      <c r="G22" s="5">
        <v>663.1875</v>
      </c>
      <c r="H22" s="5">
        <v>516.765625</v>
      </c>
      <c r="I22" s="5">
        <v>363.35483870967744</v>
      </c>
      <c r="K22" s="5">
        <f>MROUND(F22,Input!$D$7)</f>
        <v>1061</v>
      </c>
      <c r="L22" s="5">
        <f>MROUND(G22,Input!$D$7)</f>
        <v>663</v>
      </c>
      <c r="M22" s="5">
        <f>MROUND(H22,Input!$D$7)</f>
        <v>517</v>
      </c>
      <c r="N22" s="5">
        <f>MROUND(I22,Input!$D$7)</f>
        <v>363</v>
      </c>
    </row>
    <row r="23" spans="2:14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v>2651.8196721311474</v>
      </c>
      <c r="G23" s="5">
        <v>1752.015625</v>
      </c>
      <c r="H23" s="5">
        <v>1771.1875</v>
      </c>
      <c r="I23" s="5">
        <v>1341.6774193548388</v>
      </c>
      <c r="K23" s="5">
        <f>MROUND(F23,Input!$D$7)</f>
        <v>2652</v>
      </c>
      <c r="L23" s="5">
        <f>MROUND(G23,Input!$D$7)</f>
        <v>1752</v>
      </c>
      <c r="M23" s="5">
        <f>MROUND(H23,Input!$D$7)</f>
        <v>1771</v>
      </c>
      <c r="N23" s="5">
        <f>MROUND(I23,Input!$D$7)</f>
        <v>1342</v>
      </c>
    </row>
    <row r="24" spans="2:14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v>2883.7258064516127</v>
      </c>
      <c r="G24" s="5">
        <v>2897.984375</v>
      </c>
      <c r="H24" s="5">
        <v>3154.171875</v>
      </c>
      <c r="I24" s="5">
        <v>2922.7142857142858</v>
      </c>
      <c r="K24" s="5">
        <f>MROUND(F24,Input!$D$7)</f>
        <v>2884</v>
      </c>
      <c r="L24" s="5">
        <f>MROUND(G24,Input!$D$7)</f>
        <v>2898</v>
      </c>
      <c r="M24" s="5">
        <f>MROUND(H24,Input!$D$7)</f>
        <v>3154</v>
      </c>
      <c r="N24" s="5">
        <f>MROUND(I24,Input!$D$7)</f>
        <v>2923</v>
      </c>
    </row>
    <row r="25" spans="2:14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v>1001.4262295081967</v>
      </c>
      <c r="G25" s="5">
        <v>1408.109375</v>
      </c>
      <c r="H25" s="5">
        <v>1922.203125</v>
      </c>
      <c r="I25" s="5">
        <v>1487.0793650793651</v>
      </c>
      <c r="K25" s="5">
        <f>MROUND(F25,Input!$D$7)</f>
        <v>1001</v>
      </c>
      <c r="L25" s="5">
        <f>MROUND(G25,Input!$D$7)</f>
        <v>1408</v>
      </c>
      <c r="M25" s="5">
        <f>MROUND(H25,Input!$D$7)</f>
        <v>1922</v>
      </c>
      <c r="N25" s="5">
        <f>MROUND(I25,Input!$D$7)</f>
        <v>1487</v>
      </c>
    </row>
    <row r="26" spans="2:14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v>1172.7903225806451</v>
      </c>
      <c r="G26" s="5">
        <v>997.625</v>
      </c>
      <c r="H26" s="5">
        <v>937.07936507936506</v>
      </c>
      <c r="I26" s="5">
        <v>763.38095238095241</v>
      </c>
      <c r="K26" s="5">
        <f>MROUND(F26,Input!$D$7)</f>
        <v>1173</v>
      </c>
      <c r="L26" s="5">
        <f>MROUND(G26,Input!$D$7)</f>
        <v>998</v>
      </c>
      <c r="M26" s="5">
        <f>MROUND(H26,Input!$D$7)</f>
        <v>937</v>
      </c>
      <c r="N26" s="5">
        <f>MROUND(I26,Input!$D$7)</f>
        <v>763</v>
      </c>
    </row>
    <row r="27" spans="2:14" ht="6" customHeight="1" x14ac:dyDescent="0.25">
      <c r="E27" s="10"/>
    </row>
    <row r="28" spans="2:14" x14ac:dyDescent="0.25">
      <c r="E28" s="25" t="s">
        <v>7</v>
      </c>
    </row>
    <row r="29" spans="2:14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v>132.40322580645162</v>
      </c>
      <c r="G29" s="5">
        <v>0</v>
      </c>
      <c r="H29" s="5">
        <v>0</v>
      </c>
      <c r="I29" s="5">
        <v>0</v>
      </c>
      <c r="K29" s="5">
        <f>MROUND(F29,Input!$D$7)</f>
        <v>132</v>
      </c>
      <c r="L29" s="5">
        <f>MROUND(G29,Input!$D$7)</f>
        <v>0</v>
      </c>
      <c r="M29" s="5">
        <f>MROUND(H29,Input!$D$7)</f>
        <v>0</v>
      </c>
      <c r="N29" s="5">
        <f>MROUND(I29,Input!$D$7)</f>
        <v>0</v>
      </c>
    </row>
    <row r="30" spans="2:14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v>572.01612903225805</v>
      </c>
      <c r="G30" s="5">
        <v>556.765625</v>
      </c>
      <c r="H30" s="5">
        <v>482.40625</v>
      </c>
      <c r="I30" s="5">
        <v>391.46774193548384</v>
      </c>
      <c r="K30" s="5">
        <f>MROUND(F30,Input!$D$7)</f>
        <v>572</v>
      </c>
      <c r="L30" s="5">
        <f>MROUND(G30,Input!$D$7)</f>
        <v>557</v>
      </c>
      <c r="M30" s="5">
        <f>MROUND(H30,Input!$D$7)</f>
        <v>482</v>
      </c>
      <c r="N30" s="5">
        <f>MROUND(I30,Input!$D$7)</f>
        <v>391</v>
      </c>
    </row>
    <row r="31" spans="2:14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v>536.80327868852464</v>
      </c>
      <c r="G31" s="5">
        <v>579.46875</v>
      </c>
      <c r="H31" s="5">
        <v>540.0625</v>
      </c>
      <c r="I31" s="5">
        <v>538.90322580645159</v>
      </c>
      <c r="K31" s="5">
        <f>MROUND(F31,Input!$D$7)</f>
        <v>537</v>
      </c>
      <c r="L31" s="5">
        <f>MROUND(G31,Input!$D$7)</f>
        <v>579</v>
      </c>
      <c r="M31" s="5">
        <f>MROUND(H31,Input!$D$7)</f>
        <v>540</v>
      </c>
      <c r="N31" s="5">
        <f>MROUND(I31,Input!$D$7)</f>
        <v>539</v>
      </c>
    </row>
    <row r="32" spans="2:14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v>509.91935483870969</v>
      </c>
      <c r="G32" s="5">
        <v>362.484375</v>
      </c>
      <c r="H32" s="5">
        <v>486.296875</v>
      </c>
      <c r="I32" s="5">
        <v>508.82539682539681</v>
      </c>
      <c r="K32" s="5">
        <f>MROUND(F32,Input!$D$7)</f>
        <v>510</v>
      </c>
      <c r="L32" s="5">
        <f>MROUND(G32,Input!$D$7)</f>
        <v>362</v>
      </c>
      <c r="M32" s="5">
        <f>MROUND(H32,Input!$D$7)</f>
        <v>486</v>
      </c>
      <c r="N32" s="5">
        <f>MROUND(I32,Input!$D$7)</f>
        <v>509</v>
      </c>
    </row>
    <row r="33" spans="2:14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v>491.04918032786884</v>
      </c>
      <c r="G33" s="5">
        <v>515.109375</v>
      </c>
      <c r="H33" s="5">
        <v>522.671875</v>
      </c>
      <c r="I33" s="5">
        <v>522.1269841269841</v>
      </c>
      <c r="K33" s="5">
        <f>MROUND(F33,Input!$D$7)</f>
        <v>491</v>
      </c>
      <c r="L33" s="5">
        <f>MROUND(G33,Input!$D$7)</f>
        <v>515</v>
      </c>
      <c r="M33" s="5">
        <f>MROUND(H33,Input!$D$7)</f>
        <v>523</v>
      </c>
      <c r="N33" s="5">
        <f>MROUND(I33,Input!$D$7)</f>
        <v>522</v>
      </c>
    </row>
    <row r="34" spans="2:14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v>508.53225806451616</v>
      </c>
      <c r="G34" s="5">
        <v>562.421875</v>
      </c>
      <c r="H34" s="5">
        <v>508.84126984126982</v>
      </c>
      <c r="I34" s="5">
        <v>470.88888888888891</v>
      </c>
      <c r="K34" s="5">
        <f>MROUND(F34,Input!$D$7)</f>
        <v>509</v>
      </c>
      <c r="L34" s="5">
        <f>MROUND(G34,Input!$D$7)</f>
        <v>562</v>
      </c>
      <c r="M34" s="5">
        <f>MROUND(H34,Input!$D$7)</f>
        <v>509</v>
      </c>
      <c r="N34" s="5">
        <f>MROUND(I34,Input!$D$7)</f>
        <v>471</v>
      </c>
    </row>
    <row r="35" spans="2:14" ht="6" customHeight="1" x14ac:dyDescent="0.25">
      <c r="E35" s="10"/>
    </row>
    <row r="36" spans="2:14" x14ac:dyDescent="0.25">
      <c r="E36" s="25" t="s">
        <v>27</v>
      </c>
    </row>
    <row r="37" spans="2:14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v>183.5</v>
      </c>
      <c r="G37" s="5">
        <v>0</v>
      </c>
      <c r="H37" s="5">
        <v>0</v>
      </c>
      <c r="I37" s="5">
        <v>0</v>
      </c>
      <c r="K37" s="5">
        <f>MROUND(F37,Input!$D$7)</f>
        <v>184</v>
      </c>
      <c r="L37" s="5">
        <f>MROUND(G37,Input!$D$7)</f>
        <v>0</v>
      </c>
      <c r="M37" s="5">
        <f>MROUND(H37,Input!$D$7)</f>
        <v>0</v>
      </c>
      <c r="N37" s="5">
        <f>MROUND(I37,Input!$D$7)</f>
        <v>0</v>
      </c>
    </row>
    <row r="38" spans="2:14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v>768.83870967741939</v>
      </c>
      <c r="G38" s="5">
        <v>705.265625</v>
      </c>
      <c r="H38" s="5">
        <v>537.953125</v>
      </c>
      <c r="I38" s="5">
        <v>546.37096774193549</v>
      </c>
      <c r="K38" s="5">
        <f>MROUND(F38,Input!$D$7)</f>
        <v>769</v>
      </c>
      <c r="L38" s="5">
        <f>MROUND(G38,Input!$D$7)</f>
        <v>705</v>
      </c>
      <c r="M38" s="5">
        <f>MROUND(H38,Input!$D$7)</f>
        <v>538</v>
      </c>
      <c r="N38" s="5">
        <f>MROUND(I38,Input!$D$7)</f>
        <v>546</v>
      </c>
    </row>
    <row r="39" spans="2:14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v>490.91803278688525</v>
      </c>
      <c r="G39" s="5">
        <v>435.5</v>
      </c>
      <c r="H39" s="5">
        <v>479.34375</v>
      </c>
      <c r="I39" s="5">
        <v>520.06451612903231</v>
      </c>
      <c r="K39" s="5">
        <f>MROUND(F39,Input!$D$7)</f>
        <v>491</v>
      </c>
      <c r="L39" s="5">
        <f>MROUND(G39,Input!$D$7)</f>
        <v>436</v>
      </c>
      <c r="M39" s="5">
        <f>MROUND(H39,Input!$D$7)</f>
        <v>479</v>
      </c>
      <c r="N39" s="5">
        <f>MROUND(I39,Input!$D$7)</f>
        <v>520</v>
      </c>
    </row>
    <row r="40" spans="2:14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v>344.83870967741933</v>
      </c>
      <c r="G40" s="5">
        <v>310.015625</v>
      </c>
      <c r="H40" s="5">
        <v>369.703125</v>
      </c>
      <c r="I40" s="5">
        <v>272.52380952380952</v>
      </c>
      <c r="K40" s="5">
        <f>MROUND(F40,Input!$D$7)</f>
        <v>345</v>
      </c>
      <c r="L40" s="5">
        <f>MROUND(G40,Input!$D$7)</f>
        <v>310</v>
      </c>
      <c r="M40" s="5">
        <f>MROUND(H40,Input!$D$7)</f>
        <v>370</v>
      </c>
      <c r="N40" s="5">
        <f>MROUND(I40,Input!$D$7)</f>
        <v>273</v>
      </c>
    </row>
    <row r="41" spans="2:14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v>334.68852459016392</v>
      </c>
      <c r="G41" s="5">
        <v>453.734375</v>
      </c>
      <c r="H41" s="5">
        <v>405.078125</v>
      </c>
      <c r="I41" s="5">
        <v>364.01587301587301</v>
      </c>
      <c r="K41" s="5">
        <f>MROUND(F41,Input!$D$7)</f>
        <v>335</v>
      </c>
      <c r="L41" s="5">
        <f>MROUND(G41,Input!$D$7)</f>
        <v>454</v>
      </c>
      <c r="M41" s="5">
        <f>MROUND(H41,Input!$D$7)</f>
        <v>405</v>
      </c>
      <c r="N41" s="5">
        <f>MROUND(I41,Input!$D$7)</f>
        <v>364</v>
      </c>
    </row>
    <row r="42" spans="2:14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v>379.93548387096774</v>
      </c>
      <c r="G42" s="5">
        <v>450.078125</v>
      </c>
      <c r="H42" s="5">
        <v>441.28571428571428</v>
      </c>
      <c r="I42" s="5">
        <v>367.79365079365078</v>
      </c>
      <c r="K42" s="5">
        <f>MROUND(F42,Input!$D$7)</f>
        <v>380</v>
      </c>
      <c r="L42" s="5">
        <f>MROUND(G42,Input!$D$7)</f>
        <v>450</v>
      </c>
      <c r="M42" s="5">
        <f>MROUND(H42,Input!$D$7)</f>
        <v>441</v>
      </c>
      <c r="N42" s="5">
        <f>MROUND(I42,Input!$D$7)</f>
        <v>368</v>
      </c>
    </row>
    <row r="43" spans="2:14" ht="6" customHeight="1" x14ac:dyDescent="0.25">
      <c r="E43" s="10"/>
    </row>
    <row r="44" spans="2:14" x14ac:dyDescent="0.25">
      <c r="E44" s="25" t="s">
        <v>29</v>
      </c>
    </row>
    <row r="45" spans="2:14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v>861.29032258064512</v>
      </c>
      <c r="G45" s="5">
        <v>0</v>
      </c>
      <c r="H45" s="5">
        <v>0</v>
      </c>
      <c r="I45" s="5">
        <v>0</v>
      </c>
      <c r="K45" s="5">
        <f>MROUND(F45,Input!$D$7)</f>
        <v>861</v>
      </c>
      <c r="L45" s="5">
        <f>MROUND(G45,Input!$D$7)</f>
        <v>0</v>
      </c>
      <c r="M45" s="5">
        <f>MROUND(H45,Input!$D$7)</f>
        <v>0</v>
      </c>
      <c r="N45" s="5">
        <f>MROUND(I45,Input!$D$7)</f>
        <v>0</v>
      </c>
    </row>
    <row r="46" spans="2:14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v>4500</v>
      </c>
      <c r="G46" s="5">
        <v>4018.75</v>
      </c>
      <c r="H46" s="5">
        <v>3221.875</v>
      </c>
      <c r="I46" s="5">
        <v>2469.3548387096776</v>
      </c>
      <c r="K46" s="5">
        <f>MROUND(F46,Input!$D$7)</f>
        <v>4500</v>
      </c>
      <c r="L46" s="5">
        <f>MROUND(G46,Input!$D$7)</f>
        <v>4019</v>
      </c>
      <c r="M46" s="5">
        <f>MROUND(H46,Input!$D$7)</f>
        <v>3222</v>
      </c>
      <c r="N46" s="5">
        <f>MROUND(I46,Input!$D$7)</f>
        <v>2469</v>
      </c>
    </row>
    <row r="47" spans="2:14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v>5954.0983606557375</v>
      </c>
      <c r="G47" s="5">
        <v>5148.4375</v>
      </c>
      <c r="H47" s="5">
        <v>4981.25</v>
      </c>
      <c r="I47" s="5">
        <v>4250</v>
      </c>
      <c r="K47" s="5">
        <f>MROUND(F47,Input!$D$7)</f>
        <v>5954</v>
      </c>
      <c r="L47" s="5">
        <f>MROUND(G47,Input!$D$7)</f>
        <v>5148</v>
      </c>
      <c r="M47" s="5">
        <f>MROUND(H47,Input!$D$7)</f>
        <v>4981</v>
      </c>
      <c r="N47" s="5">
        <f>MROUND(I47,Input!$D$7)</f>
        <v>4250</v>
      </c>
    </row>
    <row r="48" spans="2:14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v>5716.1290322580644</v>
      </c>
      <c r="G48" s="5">
        <v>5489.0625</v>
      </c>
      <c r="H48" s="5">
        <v>6415.625</v>
      </c>
      <c r="I48" s="5">
        <v>5628.5714285714284</v>
      </c>
      <c r="K48" s="5">
        <f>MROUND(F48,Input!$D$7)</f>
        <v>5716</v>
      </c>
      <c r="L48" s="5">
        <f>MROUND(G48,Input!$D$7)</f>
        <v>5489</v>
      </c>
      <c r="M48" s="5">
        <f>MROUND(H48,Input!$D$7)</f>
        <v>6416</v>
      </c>
      <c r="N48" s="5">
        <f>MROUND(I48,Input!$D$7)</f>
        <v>5629</v>
      </c>
    </row>
    <row r="49" spans="2:14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v>3734.4262295081967</v>
      </c>
      <c r="G49" s="5">
        <v>4628.125</v>
      </c>
      <c r="H49" s="5">
        <v>4957.8125</v>
      </c>
      <c r="I49" s="5">
        <v>3995.2380952380954</v>
      </c>
      <c r="K49" s="5">
        <f>MROUND(F49,Input!$D$7)</f>
        <v>3734</v>
      </c>
      <c r="L49" s="5">
        <f>MROUND(G49,Input!$D$7)</f>
        <v>4628</v>
      </c>
      <c r="M49" s="5">
        <f>MROUND(H49,Input!$D$7)</f>
        <v>4958</v>
      </c>
      <c r="N49" s="5">
        <f>MROUND(I49,Input!$D$7)</f>
        <v>3995</v>
      </c>
    </row>
    <row r="50" spans="2:14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v>4088.7096774193546</v>
      </c>
      <c r="G50" s="5">
        <v>4325</v>
      </c>
      <c r="H50" s="5">
        <v>3953.968253968254</v>
      </c>
      <c r="I50" s="5">
        <v>3212.6984126984125</v>
      </c>
      <c r="K50" s="5">
        <f>MROUND(F50,Input!$D$7)</f>
        <v>4089</v>
      </c>
      <c r="L50" s="5">
        <f>MROUND(G50,Input!$D$7)</f>
        <v>4325</v>
      </c>
      <c r="M50" s="5">
        <f>MROUND(H50,Input!$D$7)</f>
        <v>3954</v>
      </c>
      <c r="N50" s="5">
        <f>MROUND(I50,Input!$D$7)</f>
        <v>3213</v>
      </c>
    </row>
    <row r="51" spans="2:14" ht="9" customHeight="1" x14ac:dyDescent="0.25"/>
    <row r="52" spans="2:14" x14ac:dyDescent="0.25">
      <c r="B52" s="4"/>
      <c r="C52" s="3"/>
      <c r="D52" s="3"/>
      <c r="E52" s="20" t="s">
        <v>34</v>
      </c>
      <c r="F52" s="21"/>
      <c r="G52" s="21"/>
      <c r="H52" s="21"/>
      <c r="I52" s="21"/>
    </row>
    <row r="53" spans="2:14" ht="3.75" customHeight="1" x14ac:dyDescent="0.25">
      <c r="E53" s="9"/>
    </row>
    <row r="54" spans="2:14" x14ac:dyDescent="0.25">
      <c r="B54" s="4"/>
      <c r="E54" s="25" t="s">
        <v>5</v>
      </c>
    </row>
    <row r="55" spans="2:14" ht="15.75" customHeight="1" x14ac:dyDescent="0.25">
      <c r="B55" s="4"/>
      <c r="C55" s="4"/>
      <c r="D55" s="4"/>
      <c r="E55" s="12">
        <f>Input!$J$30</f>
        <v>2023</v>
      </c>
      <c r="F55" s="6">
        <f t="shared" ref="F55:I59" si="0">F13/F14-1</f>
        <v>-0.78986287049563397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K55" s="6">
        <f t="shared" ref="K55:N59" si="1">K13/K14-1</f>
        <v>-0.78979980934223071</v>
      </c>
      <c r="L55" s="6">
        <f t="shared" si="1"/>
        <v>-1</v>
      </c>
      <c r="M55" s="6">
        <f t="shared" si="1"/>
        <v>-1</v>
      </c>
      <c r="N55" s="6">
        <f t="shared" si="1"/>
        <v>-1</v>
      </c>
    </row>
    <row r="56" spans="2:14" ht="15" customHeight="1" x14ac:dyDescent="0.25">
      <c r="B56" s="4"/>
      <c r="C56" s="4"/>
      <c r="D56" s="4"/>
      <c r="E56" s="12">
        <f>Input!$J$31</f>
        <v>2022</v>
      </c>
      <c r="F56" s="6">
        <f t="shared" si="0"/>
        <v>-7.7480919225106915E-2</v>
      </c>
      <c r="G56" s="6">
        <f t="shared" si="0"/>
        <v>-0.12090176034852673</v>
      </c>
      <c r="H56" s="6">
        <f t="shared" si="0"/>
        <v>-0.23093821771444056</v>
      </c>
      <c r="I56" s="6">
        <f t="shared" si="0"/>
        <v>-0.36834118262689686</v>
      </c>
      <c r="K56" s="6">
        <f t="shared" si="1"/>
        <v>-7.780219780219777E-2</v>
      </c>
      <c r="L56" s="6">
        <f t="shared" si="1"/>
        <v>-0.120537589248215</v>
      </c>
      <c r="M56" s="6">
        <f t="shared" si="1"/>
        <v>-0.23094477407576453</v>
      </c>
      <c r="N56" s="6">
        <f t="shared" si="1"/>
        <v>-0.36830719307733906</v>
      </c>
    </row>
    <row r="57" spans="2:14" ht="15" customHeight="1" x14ac:dyDescent="0.25">
      <c r="B57" s="4"/>
      <c r="C57" s="4"/>
      <c r="D57" s="4"/>
      <c r="E57" s="12">
        <f>Input!$J$32</f>
        <v>2021</v>
      </c>
      <c r="F57" s="6">
        <f t="shared" si="0"/>
        <v>0.15013422102736351</v>
      </c>
      <c r="G57" s="6">
        <f t="shared" si="0"/>
        <v>0.24125939619998538</v>
      </c>
      <c r="H57" s="6">
        <f t="shared" si="0"/>
        <v>-8.9295805753853541E-2</v>
      </c>
      <c r="I57" s="6">
        <f t="shared" si="0"/>
        <v>-3.9050552285394224E-2</v>
      </c>
      <c r="K57" s="6">
        <f t="shared" si="1"/>
        <v>0.15015166835187066</v>
      </c>
      <c r="L57" s="6">
        <f t="shared" si="1"/>
        <v>0.24075039082855665</v>
      </c>
      <c r="M57" s="6">
        <f t="shared" si="1"/>
        <v>-8.8981288981288986E-2</v>
      </c>
      <c r="N57" s="6">
        <f t="shared" si="1"/>
        <v>-3.9480519480519449E-2</v>
      </c>
    </row>
    <row r="58" spans="2:14" ht="15" customHeight="1" x14ac:dyDescent="0.25">
      <c r="B58" s="4"/>
      <c r="C58" s="4"/>
      <c r="D58" s="4"/>
      <c r="E58" s="12">
        <f>Input!$J$33</f>
        <v>2020</v>
      </c>
      <c r="F58" s="6">
        <f t="shared" si="0"/>
        <v>3.6902562583994492E-2</v>
      </c>
      <c r="G58" s="6">
        <f t="shared" si="0"/>
        <v>-0.14774249522817973</v>
      </c>
      <c r="H58" s="6">
        <f t="shared" si="0"/>
        <v>0.14118292402689336</v>
      </c>
      <c r="I58" s="6">
        <f t="shared" si="0"/>
        <v>0.18649143237398103</v>
      </c>
      <c r="K58" s="6">
        <f t="shared" si="1"/>
        <v>3.7231253277399068E-2</v>
      </c>
      <c r="L58" s="6">
        <f t="shared" si="1"/>
        <v>-0.14749000444247007</v>
      </c>
      <c r="M58" s="6">
        <f t="shared" si="1"/>
        <v>0.14089184060721061</v>
      </c>
      <c r="N58" s="6">
        <f t="shared" si="1"/>
        <v>0.1868064118372379</v>
      </c>
    </row>
    <row r="59" spans="2:14" ht="15" customHeight="1" x14ac:dyDescent="0.25">
      <c r="B59" s="4"/>
      <c r="C59" s="4"/>
      <c r="D59" s="4"/>
      <c r="E59" s="12">
        <f>Input!$J$34</f>
        <v>2019</v>
      </c>
      <c r="F59" s="6">
        <f t="shared" si="0"/>
        <v>-5.9280979657587274E-2</v>
      </c>
      <c r="G59" s="6">
        <f t="shared" si="0"/>
        <v>-2.7519034505102846E-2</v>
      </c>
      <c r="H59" s="6">
        <f t="shared" si="0"/>
        <v>1.9884956338417581E-2</v>
      </c>
      <c r="I59" s="6">
        <f t="shared" si="0"/>
        <v>7.0661279195820548E-3</v>
      </c>
      <c r="K59" s="6">
        <f t="shared" si="1"/>
        <v>-5.9200789343857974E-2</v>
      </c>
      <c r="L59" s="6">
        <f t="shared" si="1"/>
        <v>-2.7645788336933097E-2</v>
      </c>
      <c r="M59" s="6">
        <f t="shared" si="1"/>
        <v>1.9835510401548184E-2</v>
      </c>
      <c r="N59" s="6">
        <f t="shared" si="1"/>
        <v>6.8280571073866536E-3</v>
      </c>
    </row>
    <row r="60" spans="2:14" ht="6" customHeight="1" x14ac:dyDescent="0.25">
      <c r="E60" s="12"/>
    </row>
    <row r="61" spans="2:14" x14ac:dyDescent="0.25">
      <c r="B61" s="4"/>
      <c r="E61" s="25" t="s">
        <v>6</v>
      </c>
    </row>
    <row r="62" spans="2:14" ht="15.75" customHeight="1" x14ac:dyDescent="0.25">
      <c r="B62" s="4"/>
      <c r="C62" s="4"/>
      <c r="D62" s="4"/>
      <c r="E62" s="12">
        <f>Input!$J$30</f>
        <v>2023</v>
      </c>
      <c r="F62" s="6">
        <f t="shared" ref="F62:I66" si="2">F21/F22-1</f>
        <v>-0.90153715163217829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K62" s="6">
        <f t="shared" ref="K62:N66" si="3">K21/K22-1</f>
        <v>-0.90197926484448632</v>
      </c>
      <c r="L62" s="6">
        <f t="shared" si="3"/>
        <v>-1</v>
      </c>
      <c r="M62" s="6">
        <f t="shared" si="3"/>
        <v>-1</v>
      </c>
      <c r="N62" s="6">
        <f t="shared" si="3"/>
        <v>-1</v>
      </c>
    </row>
    <row r="63" spans="2:14" ht="15" customHeight="1" x14ac:dyDescent="0.25">
      <c r="B63" s="4"/>
      <c r="C63" s="4"/>
      <c r="D63" s="4"/>
      <c r="E63" s="12">
        <f>Input!$J$31</f>
        <v>2022</v>
      </c>
      <c r="F63" s="6">
        <f t="shared" si="2"/>
        <v>-0.59996428422577242</v>
      </c>
      <c r="G63" s="6">
        <f t="shared" si="2"/>
        <v>-0.62147169777666789</v>
      </c>
      <c r="H63" s="6">
        <f t="shared" si="2"/>
        <v>-0.70823776421186357</v>
      </c>
      <c r="I63" s="6">
        <f t="shared" si="2"/>
        <v>-0.72917868820927101</v>
      </c>
      <c r="K63" s="6">
        <f t="shared" si="3"/>
        <v>-0.59992458521870284</v>
      </c>
      <c r="L63" s="6">
        <f t="shared" si="3"/>
        <v>-0.62157534246575341</v>
      </c>
      <c r="M63" s="6">
        <f t="shared" si="3"/>
        <v>-0.70807453416149069</v>
      </c>
      <c r="N63" s="6">
        <f t="shared" si="3"/>
        <v>-0.72950819672131151</v>
      </c>
    </row>
    <row r="64" spans="2:14" ht="15" customHeight="1" x14ac:dyDescent="0.25">
      <c r="B64" s="4"/>
      <c r="C64" s="4"/>
      <c r="D64" s="4"/>
      <c r="E64" s="12">
        <f>Input!$J$32</f>
        <v>2021</v>
      </c>
      <c r="F64" s="6">
        <f t="shared" si="2"/>
        <v>-8.0418926723766049E-2</v>
      </c>
      <c r="G64" s="6">
        <f t="shared" si="2"/>
        <v>-0.39543648333162595</v>
      </c>
      <c r="H64" s="6">
        <f t="shared" si="2"/>
        <v>-0.43846195762556539</v>
      </c>
      <c r="I64" s="6">
        <f t="shared" si="2"/>
        <v>-0.54094814333623975</v>
      </c>
      <c r="K64" s="6">
        <f t="shared" si="3"/>
        <v>-8.0443828016643515E-2</v>
      </c>
      <c r="L64" s="6">
        <f t="shared" si="3"/>
        <v>-0.3954451345755694</v>
      </c>
      <c r="M64" s="6">
        <f t="shared" si="3"/>
        <v>-0.43849080532656948</v>
      </c>
      <c r="N64" s="6">
        <f t="shared" si="3"/>
        <v>-0.54088265480670539</v>
      </c>
    </row>
    <row r="65" spans="2:14" ht="15" customHeight="1" x14ac:dyDescent="0.25">
      <c r="B65" s="4"/>
      <c r="C65" s="4"/>
      <c r="D65" s="4"/>
      <c r="E65" s="12">
        <f>Input!$J$33</f>
        <v>2020</v>
      </c>
      <c r="F65" s="6">
        <f t="shared" si="2"/>
        <v>1.8796188091336679</v>
      </c>
      <c r="G65" s="6">
        <f t="shared" si="2"/>
        <v>1.0580676660859529</v>
      </c>
      <c r="H65" s="6">
        <f t="shared" si="2"/>
        <v>0.64091496573755702</v>
      </c>
      <c r="I65" s="6">
        <f t="shared" si="2"/>
        <v>0.96540571696945121</v>
      </c>
      <c r="K65" s="6">
        <f t="shared" si="3"/>
        <v>1.8811188811188813</v>
      </c>
      <c r="L65" s="6">
        <f t="shared" si="3"/>
        <v>1.0582386363636362</v>
      </c>
      <c r="M65" s="6">
        <f t="shared" si="3"/>
        <v>0.64099895941727358</v>
      </c>
      <c r="N65" s="6">
        <f t="shared" si="3"/>
        <v>0.96570275722932086</v>
      </c>
    </row>
    <row r="66" spans="2:14" ht="15" customHeight="1" x14ac:dyDescent="0.25">
      <c r="B66" s="4"/>
      <c r="C66" s="4"/>
      <c r="D66" s="4"/>
      <c r="E66" s="12">
        <f>Input!$J$34</f>
        <v>2019</v>
      </c>
      <c r="F66" s="6">
        <f t="shared" si="2"/>
        <v>-0.1461165647200886</v>
      </c>
      <c r="G66" s="6">
        <f t="shared" si="2"/>
        <v>0.41146159629119161</v>
      </c>
      <c r="H66" s="6">
        <f t="shared" si="2"/>
        <v>1.0512703583406737</v>
      </c>
      <c r="I66" s="6">
        <f t="shared" si="2"/>
        <v>0.94801738298712901</v>
      </c>
      <c r="K66" s="6">
        <f t="shared" si="3"/>
        <v>-0.14663256606990627</v>
      </c>
      <c r="L66" s="6">
        <f t="shared" si="3"/>
        <v>0.41082164328657322</v>
      </c>
      <c r="M66" s="6">
        <f t="shared" si="3"/>
        <v>1.0512273212379935</v>
      </c>
      <c r="N66" s="6">
        <f t="shared" si="3"/>
        <v>0.94888597640891215</v>
      </c>
    </row>
    <row r="67" spans="2:14" ht="6" customHeight="1" x14ac:dyDescent="0.25">
      <c r="E67" s="10"/>
    </row>
    <row r="68" spans="2:14" x14ac:dyDescent="0.25">
      <c r="B68" s="4"/>
      <c r="E68" s="25" t="s">
        <v>7</v>
      </c>
    </row>
    <row r="69" spans="2:14" ht="15.75" customHeight="1" x14ac:dyDescent="0.25">
      <c r="B69" s="4"/>
      <c r="C69" s="4"/>
      <c r="D69" s="4"/>
      <c r="E69" s="12">
        <f>Input!$J$30</f>
        <v>2023</v>
      </c>
      <c r="F69" s="6">
        <f t="shared" ref="F69:I73" si="4">F29/F30-1</f>
        <v>-0.76853235584378965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K69" s="6">
        <f t="shared" ref="K69:N73" si="5">K29/K30-1</f>
        <v>-0.76923076923076916</v>
      </c>
      <c r="L69" s="6">
        <f t="shared" si="5"/>
        <v>-1</v>
      </c>
      <c r="M69" s="6">
        <f t="shared" si="5"/>
        <v>-1</v>
      </c>
      <c r="N69" s="6">
        <f t="shared" si="5"/>
        <v>-1</v>
      </c>
    </row>
    <row r="70" spans="2:14" ht="15" customHeight="1" x14ac:dyDescent="0.25">
      <c r="B70" s="4"/>
      <c r="C70" s="4"/>
      <c r="D70" s="4"/>
      <c r="E70" s="12">
        <f>Input!$J$31</f>
        <v>2022</v>
      </c>
      <c r="F70" s="6">
        <f t="shared" si="4"/>
        <v>6.5597308626285988E-2</v>
      </c>
      <c r="G70" s="6">
        <f t="shared" si="4"/>
        <v>-3.9179205090869917E-2</v>
      </c>
      <c r="H70" s="6">
        <f t="shared" si="4"/>
        <v>-0.10675847702812169</v>
      </c>
      <c r="I70" s="6">
        <f t="shared" si="4"/>
        <v>-0.27358434095534545</v>
      </c>
      <c r="K70" s="6">
        <f t="shared" si="5"/>
        <v>6.5176908752327734E-2</v>
      </c>
      <c r="L70" s="6">
        <f t="shared" si="5"/>
        <v>-3.7996545768566481E-2</v>
      </c>
      <c r="M70" s="6">
        <f t="shared" si="5"/>
        <v>-0.1074074074074074</v>
      </c>
      <c r="N70" s="6">
        <f t="shared" si="5"/>
        <v>-0.27458256029684602</v>
      </c>
    </row>
    <row r="71" spans="2:14" ht="15" customHeight="1" x14ac:dyDescent="0.25">
      <c r="B71" s="4"/>
      <c r="C71" s="4"/>
      <c r="D71" s="4"/>
      <c r="E71" s="12">
        <f>Input!$J$32</f>
        <v>2021</v>
      </c>
      <c r="F71" s="6">
        <f t="shared" si="4"/>
        <v>5.2721912974490914E-2</v>
      </c>
      <c r="G71" s="6">
        <f t="shared" si="4"/>
        <v>0.59860338807707225</v>
      </c>
      <c r="H71" s="6">
        <f t="shared" si="4"/>
        <v>0.11056132120939499</v>
      </c>
      <c r="I71" s="6">
        <f t="shared" si="4"/>
        <v>5.9112279317645733E-2</v>
      </c>
      <c r="K71" s="6">
        <f t="shared" si="5"/>
        <v>5.2941176470588269E-2</v>
      </c>
      <c r="L71" s="6">
        <f t="shared" si="5"/>
        <v>0.59944751381215466</v>
      </c>
      <c r="M71" s="6">
        <f t="shared" si="5"/>
        <v>0.11111111111111116</v>
      </c>
      <c r="N71" s="6">
        <f t="shared" si="5"/>
        <v>5.8939096267190516E-2</v>
      </c>
    </row>
    <row r="72" spans="2:14" ht="15" customHeight="1" x14ac:dyDescent="0.25">
      <c r="B72" s="4"/>
      <c r="C72" s="4"/>
      <c r="D72" s="4"/>
      <c r="E72" s="12">
        <f>Input!$J$33</f>
        <v>2020</v>
      </c>
      <c r="F72" s="6">
        <f t="shared" si="4"/>
        <v>3.8428278198614274E-2</v>
      </c>
      <c r="G72" s="6">
        <f t="shared" si="4"/>
        <v>-0.29629629629629628</v>
      </c>
      <c r="H72" s="6">
        <f t="shared" si="4"/>
        <v>-6.9594332008011683E-2</v>
      </c>
      <c r="I72" s="6">
        <f t="shared" si="4"/>
        <v>-2.5475770657262697E-2</v>
      </c>
      <c r="K72" s="6">
        <f t="shared" si="5"/>
        <v>3.8696537678207799E-2</v>
      </c>
      <c r="L72" s="6">
        <f t="shared" si="5"/>
        <v>-0.29708737864077672</v>
      </c>
      <c r="M72" s="6">
        <f t="shared" si="5"/>
        <v>-7.074569789674956E-2</v>
      </c>
      <c r="N72" s="6">
        <f t="shared" si="5"/>
        <v>-2.4904214559386961E-2</v>
      </c>
    </row>
    <row r="73" spans="2:14" ht="15" customHeight="1" x14ac:dyDescent="0.25">
      <c r="B73" s="4"/>
      <c r="C73" s="4"/>
      <c r="D73" s="4"/>
      <c r="E73" s="12">
        <f>Input!$J$34</f>
        <v>2019</v>
      </c>
      <c r="F73" s="6">
        <f t="shared" si="4"/>
        <v>-3.437948617692077E-2</v>
      </c>
      <c r="G73" s="6">
        <f t="shared" si="4"/>
        <v>-8.4122794832615644E-2</v>
      </c>
      <c r="H73" s="6">
        <f t="shared" si="4"/>
        <v>2.7180588483014745E-2</v>
      </c>
      <c r="I73" s="6">
        <f t="shared" si="4"/>
        <v>0.10881143396480808</v>
      </c>
      <c r="K73" s="6">
        <f t="shared" si="5"/>
        <v>-3.5363457760314354E-2</v>
      </c>
      <c r="L73" s="6">
        <f t="shared" si="5"/>
        <v>-8.3629893238434172E-2</v>
      </c>
      <c r="M73" s="6">
        <f t="shared" si="5"/>
        <v>2.7504911591355707E-2</v>
      </c>
      <c r="N73" s="6">
        <f t="shared" si="5"/>
        <v>0.10828025477707004</v>
      </c>
    </row>
    <row r="74" spans="2:14" ht="6" customHeight="1" x14ac:dyDescent="0.25">
      <c r="E74" s="10"/>
    </row>
    <row r="75" spans="2:14" x14ac:dyDescent="0.25">
      <c r="B75" s="4"/>
      <c r="E75" s="25" t="s">
        <v>27</v>
      </c>
    </row>
    <row r="76" spans="2:14" ht="15.75" customHeight="1" x14ac:dyDescent="0.25">
      <c r="B76" s="4"/>
      <c r="C76" s="4"/>
      <c r="D76" s="4"/>
      <c r="E76" s="12">
        <f>Input!$J$30</f>
        <v>2023</v>
      </c>
      <c r="F76" s="6">
        <f t="shared" ref="F76:I80" si="6">F37/F38-1</f>
        <v>-0.76132835445162372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K76" s="6">
        <f t="shared" ref="K76:N80" si="7">K37/K38-1</f>
        <v>-0.76072821846553973</v>
      </c>
      <c r="L76" s="6">
        <f t="shared" si="7"/>
        <v>-1</v>
      </c>
      <c r="M76" s="6">
        <f t="shared" si="7"/>
        <v>-1</v>
      </c>
      <c r="N76" s="6">
        <f t="shared" si="7"/>
        <v>-1</v>
      </c>
    </row>
    <row r="77" spans="2:14" ht="15" customHeight="1" x14ac:dyDescent="0.25">
      <c r="B77" s="4"/>
      <c r="C77" s="4"/>
      <c r="D77" s="4"/>
      <c r="E77" s="12">
        <f>Input!$J$31</f>
        <v>2022</v>
      </c>
      <c r="F77" s="6">
        <f t="shared" si="6"/>
        <v>0.56612440026456223</v>
      </c>
      <c r="G77" s="6">
        <f t="shared" si="6"/>
        <v>0.61943886337543064</v>
      </c>
      <c r="H77" s="6">
        <f t="shared" si="6"/>
        <v>0.12227003064085018</v>
      </c>
      <c r="I77" s="6">
        <f t="shared" si="6"/>
        <v>5.0583054211636114E-2</v>
      </c>
      <c r="K77" s="6">
        <f t="shared" si="7"/>
        <v>0.56619144602851335</v>
      </c>
      <c r="L77" s="6">
        <f t="shared" si="7"/>
        <v>0.6169724770642202</v>
      </c>
      <c r="M77" s="6">
        <f t="shared" si="7"/>
        <v>0.12317327766179531</v>
      </c>
      <c r="N77" s="6">
        <f t="shared" si="7"/>
        <v>5.0000000000000044E-2</v>
      </c>
    </row>
    <row r="78" spans="2:14" ht="15" customHeight="1" x14ac:dyDescent="0.25">
      <c r="B78" s="4"/>
      <c r="C78" s="4"/>
      <c r="D78" s="4"/>
      <c r="E78" s="12">
        <f>Input!$J$32</f>
        <v>2021</v>
      </c>
      <c r="F78" s="6">
        <f t="shared" si="6"/>
        <v>0.42361637197319402</v>
      </c>
      <c r="G78" s="6">
        <f t="shared" si="6"/>
        <v>0.40476790484350578</v>
      </c>
      <c r="H78" s="6">
        <f t="shared" si="6"/>
        <v>0.29656396602003299</v>
      </c>
      <c r="I78" s="6">
        <f t="shared" si="6"/>
        <v>0.90832689825435597</v>
      </c>
      <c r="K78" s="6">
        <f t="shared" si="7"/>
        <v>0.42318840579710137</v>
      </c>
      <c r="L78" s="6">
        <f t="shared" si="7"/>
        <v>0.40645161290322585</v>
      </c>
      <c r="M78" s="6">
        <f t="shared" si="7"/>
        <v>0.29459459459459469</v>
      </c>
      <c r="N78" s="6">
        <f t="shared" si="7"/>
        <v>0.90476190476190466</v>
      </c>
    </row>
    <row r="79" spans="2:14" ht="15" customHeight="1" x14ac:dyDescent="0.25">
      <c r="B79" s="4"/>
      <c r="C79" s="4"/>
      <c r="D79" s="4"/>
      <c r="E79" s="12">
        <f>Input!$J$33</f>
        <v>2020</v>
      </c>
      <c r="F79" s="6">
        <f t="shared" si="6"/>
        <v>3.0327257558903753E-2</v>
      </c>
      <c r="G79" s="6">
        <f t="shared" si="6"/>
        <v>-0.3167464444367919</v>
      </c>
      <c r="H79" s="6">
        <f t="shared" si="6"/>
        <v>-8.7328833172613307E-2</v>
      </c>
      <c r="I79" s="6">
        <f t="shared" si="6"/>
        <v>-0.25134086251253651</v>
      </c>
      <c r="K79" s="6">
        <f t="shared" si="7"/>
        <v>2.9850746268656803E-2</v>
      </c>
      <c r="L79" s="6">
        <f t="shared" si="7"/>
        <v>-0.31718061674008813</v>
      </c>
      <c r="M79" s="6">
        <f t="shared" si="7"/>
        <v>-8.6419753086419804E-2</v>
      </c>
      <c r="N79" s="6">
        <f t="shared" si="7"/>
        <v>-0.25</v>
      </c>
    </row>
    <row r="80" spans="2:14" ht="15" customHeight="1" x14ac:dyDescent="0.25">
      <c r="B80" s="4"/>
      <c r="C80" s="4"/>
      <c r="D80" s="4"/>
      <c r="E80" s="12">
        <f>Input!$J$34</f>
        <v>2019</v>
      </c>
      <c r="F80" s="6">
        <f t="shared" si="6"/>
        <v>-0.11909116468881975</v>
      </c>
      <c r="G80" s="6">
        <f t="shared" si="6"/>
        <v>8.1235896545739372E-3</v>
      </c>
      <c r="H80" s="6">
        <f t="shared" si="6"/>
        <v>-8.2050218517319529E-2</v>
      </c>
      <c r="I80" s="6">
        <f t="shared" si="6"/>
        <v>-1.0271460014673495E-2</v>
      </c>
      <c r="K80" s="6">
        <f t="shared" si="7"/>
        <v>-0.11842105263157898</v>
      </c>
      <c r="L80" s="6">
        <f t="shared" si="7"/>
        <v>8.8888888888889461E-3</v>
      </c>
      <c r="M80" s="6">
        <f t="shared" si="7"/>
        <v>-8.1632653061224469E-2</v>
      </c>
      <c r="N80" s="6">
        <f t="shared" si="7"/>
        <v>-1.0869565217391353E-2</v>
      </c>
    </row>
    <row r="81" spans="2:14" ht="6" customHeight="1" x14ac:dyDescent="0.25">
      <c r="E81" s="10"/>
    </row>
    <row r="82" spans="2:14" x14ac:dyDescent="0.25">
      <c r="B82" s="4"/>
      <c r="E82" s="25" t="s">
        <v>29</v>
      </c>
    </row>
    <row r="83" spans="2:14" ht="15.75" customHeight="1" x14ac:dyDescent="0.25">
      <c r="B83" s="4"/>
      <c r="C83" s="4"/>
      <c r="D83" s="4"/>
      <c r="E83" s="12">
        <f>Input!$J$30</f>
        <v>2023</v>
      </c>
      <c r="F83" s="6">
        <f>F45/F46-1</f>
        <v>-0.8086021505376344</v>
      </c>
      <c r="G83" s="6">
        <f t="shared" ref="G83:I83" si="8">G45/G46-1</f>
        <v>-1</v>
      </c>
      <c r="H83" s="6">
        <f t="shared" si="8"/>
        <v>-1</v>
      </c>
      <c r="I83" s="6">
        <f t="shared" si="8"/>
        <v>-1</v>
      </c>
      <c r="K83" s="6">
        <f t="shared" ref="K83:N87" si="9">K45/K46-1</f>
        <v>-0.80866666666666664</v>
      </c>
      <c r="L83" s="6">
        <f t="shared" si="9"/>
        <v>-1</v>
      </c>
      <c r="M83" s="6">
        <f t="shared" si="9"/>
        <v>-1</v>
      </c>
      <c r="N83" s="6">
        <f t="shared" si="9"/>
        <v>-1</v>
      </c>
    </row>
    <row r="84" spans="2:14" ht="15" customHeight="1" x14ac:dyDescent="0.25">
      <c r="B84" s="4"/>
      <c r="C84" s="4"/>
      <c r="D84" s="4"/>
      <c r="E84" s="12">
        <f>Input!$J$31</f>
        <v>2022</v>
      </c>
      <c r="F84" s="6">
        <f t="shared" ref="F84:I87" si="10">F46/F47-1</f>
        <v>-0.24421806167400872</v>
      </c>
      <c r="G84" s="6">
        <f t="shared" si="10"/>
        <v>-0.21942336874051593</v>
      </c>
      <c r="H84" s="6">
        <f t="shared" si="10"/>
        <v>-0.35319949811794227</v>
      </c>
      <c r="I84" s="6">
        <f t="shared" si="10"/>
        <v>-0.41897533206831117</v>
      </c>
      <c r="K84" s="6">
        <f t="shared" si="9"/>
        <v>-0.24420557608330529</v>
      </c>
      <c r="L84" s="6">
        <f t="shared" si="9"/>
        <v>-0.21930846930846926</v>
      </c>
      <c r="M84" s="6">
        <f t="shared" si="9"/>
        <v>-0.35314193936960447</v>
      </c>
      <c r="N84" s="6">
        <f t="shared" si="9"/>
        <v>-0.41905882352941182</v>
      </c>
    </row>
    <row r="85" spans="2:14" ht="15" customHeight="1" x14ac:dyDescent="0.25">
      <c r="B85" s="4"/>
      <c r="C85" s="4"/>
      <c r="D85" s="4"/>
      <c r="E85" s="12">
        <f>Input!$J$32</f>
        <v>2021</v>
      </c>
      <c r="F85" s="6">
        <f t="shared" si="10"/>
        <v>4.1631203049254273E-2</v>
      </c>
      <c r="G85" s="6">
        <f t="shared" si="10"/>
        <v>-6.2055223455735886E-2</v>
      </c>
      <c r="H85" s="6">
        <f t="shared" si="10"/>
        <v>-0.2235752557233317</v>
      </c>
      <c r="I85" s="6">
        <f t="shared" si="10"/>
        <v>-0.24492385786802029</v>
      </c>
      <c r="K85" s="6">
        <f t="shared" si="9"/>
        <v>4.1637508747375707E-2</v>
      </c>
      <c r="L85" s="6">
        <f t="shared" si="9"/>
        <v>-6.2124248496993939E-2</v>
      </c>
      <c r="M85" s="6">
        <f t="shared" si="9"/>
        <v>-0.22365960099750626</v>
      </c>
      <c r="N85" s="6">
        <f t="shared" si="9"/>
        <v>-0.24498134659797477</v>
      </c>
    </row>
    <row r="86" spans="2:14" ht="15" customHeight="1" x14ac:dyDescent="0.25">
      <c r="B86" s="4"/>
      <c r="C86" s="4"/>
      <c r="D86" s="4"/>
      <c r="E86" s="12">
        <f>Input!$J$33</f>
        <v>2020</v>
      </c>
      <c r="F86" s="6">
        <f t="shared" si="10"/>
        <v>0.53065790591633855</v>
      </c>
      <c r="G86" s="6">
        <f t="shared" si="10"/>
        <v>0.18602295746117492</v>
      </c>
      <c r="H86" s="6">
        <f t="shared" si="10"/>
        <v>0.29404349196344159</v>
      </c>
      <c r="I86" s="6">
        <f t="shared" si="10"/>
        <v>0.40882002383790228</v>
      </c>
      <c r="K86" s="6">
        <f t="shared" si="9"/>
        <v>0.53079807177289773</v>
      </c>
      <c r="L86" s="6">
        <f t="shared" si="9"/>
        <v>0.18604148660328446</v>
      </c>
      <c r="M86" s="6">
        <f t="shared" si="9"/>
        <v>0.29407018959257769</v>
      </c>
      <c r="N86" s="6">
        <f t="shared" si="9"/>
        <v>0.40901126408010002</v>
      </c>
    </row>
    <row r="87" spans="2:14" ht="15" customHeight="1" x14ac:dyDescent="0.25">
      <c r="B87" s="4"/>
      <c r="C87" s="4"/>
      <c r="D87" s="4"/>
      <c r="E87" s="12">
        <f>Input!$J$34</f>
        <v>2019</v>
      </c>
      <c r="F87" s="6">
        <f t="shared" si="10"/>
        <v>-8.6649206195233863E-2</v>
      </c>
      <c r="G87" s="6">
        <f t="shared" si="10"/>
        <v>7.0086705202312194E-2</v>
      </c>
      <c r="H87" s="6">
        <f t="shared" si="10"/>
        <v>0.25388272782015253</v>
      </c>
      <c r="I87" s="6">
        <f t="shared" si="10"/>
        <v>0.24357707509881443</v>
      </c>
      <c r="K87" s="6">
        <f t="shared" si="9"/>
        <v>-8.6818292981168943E-2</v>
      </c>
      <c r="L87" s="6">
        <f t="shared" si="9"/>
        <v>7.0057803468208002E-2</v>
      </c>
      <c r="M87" s="6">
        <f t="shared" si="9"/>
        <v>0.25392008093070317</v>
      </c>
      <c r="N87" s="6">
        <f t="shared" si="9"/>
        <v>0.24338624338624348</v>
      </c>
    </row>
    <row r="88" spans="2:14" x14ac:dyDescent="0.25">
      <c r="B88" s="4"/>
    </row>
    <row r="89" spans="2:14" x14ac:dyDescent="0.25">
      <c r="B89" s="4"/>
    </row>
  </sheetData>
  <phoneticPr fontId="15" type="noConversion"/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B0EF-2943-44EC-971D-E20C2DE613F4}">
  <sheetPr>
    <tabColor theme="1"/>
  </sheetPr>
  <dimension ref="B1:N89"/>
  <sheetViews>
    <sheetView showGridLines="0" zoomScale="85" zoomScaleNormal="85" workbookViewId="0">
      <pane xSplit="5" ySplit="10" topLeftCell="F11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ColWidth="9.140625" defaultRowHeight="15" outlineLevelRow="1" outlineLevelCol="1" x14ac:dyDescent="0.25"/>
  <cols>
    <col min="1" max="1" width="3.7109375" style="2" customWidth="1"/>
    <col min="2" max="2" width="11.28515625" style="2" customWidth="1" outlineLevel="1"/>
    <col min="3" max="3" width="8.140625" style="2" customWidth="1" outlineLevel="1"/>
    <col min="4" max="4" width="14.42578125" style="2" customWidth="1" outlineLevel="1"/>
    <col min="5" max="5" width="26.7109375" style="2" bestFit="1" customWidth="1"/>
    <col min="6" max="9" width="10.5703125" style="2" customWidth="1"/>
    <col min="10" max="10" width="3.28515625" style="2" customWidth="1"/>
    <col min="11" max="16384" width="9.140625" style="2"/>
  </cols>
  <sheetData>
    <row r="1" spans="2:14" outlineLevel="1" x14ac:dyDescent="0.25">
      <c r="E1" s="7" t="s">
        <v>0</v>
      </c>
      <c r="F1" s="8" t="str">
        <f>Input!$S$59</f>
        <v>Q1-2023</v>
      </c>
      <c r="G1" s="8" t="str">
        <f>Input!$S$60</f>
        <v>Q2-2023</v>
      </c>
      <c r="H1" s="8" t="str">
        <f>Input!$S$61</f>
        <v>Q3-2023</v>
      </c>
      <c r="I1" s="8" t="str">
        <f>Input!$S$62</f>
        <v>Q4-2023</v>
      </c>
    </row>
    <row r="2" spans="2:14" outlineLevel="1" x14ac:dyDescent="0.25">
      <c r="E2" s="7" t="s">
        <v>24</v>
      </c>
      <c r="F2" s="8" t="str">
        <f>Input!$S$55</f>
        <v>Q1-2022</v>
      </c>
      <c r="G2" s="8" t="str">
        <f>Input!$S$56</f>
        <v>Q2-2022</v>
      </c>
      <c r="H2" s="8" t="str">
        <f>Input!$S$57</f>
        <v>Q3-2022</v>
      </c>
      <c r="I2" s="8" t="str">
        <f>Input!$S$58</f>
        <v>Q4-2022</v>
      </c>
    </row>
    <row r="3" spans="2:14" outlineLevel="1" x14ac:dyDescent="0.25">
      <c r="E3" s="7" t="s">
        <v>25</v>
      </c>
      <c r="F3" s="8" t="str">
        <f>Input!$S$51</f>
        <v>Q1-2021</v>
      </c>
      <c r="G3" s="8" t="str">
        <f>Input!$S$52</f>
        <v>Q2-2021</v>
      </c>
      <c r="H3" s="8" t="str">
        <f>Input!$S$53</f>
        <v>Q3-2021</v>
      </c>
      <c r="I3" s="8" t="str">
        <f>Input!$S$54</f>
        <v>Q4-2021</v>
      </c>
    </row>
    <row r="4" spans="2:14" outlineLevel="1" x14ac:dyDescent="0.25">
      <c r="E4" s="7" t="s">
        <v>26</v>
      </c>
      <c r="F4" s="8" t="str">
        <f>Input!$S$47</f>
        <v>Q1-2020</v>
      </c>
      <c r="G4" s="8" t="str">
        <f>Input!$S$48</f>
        <v>Q2-2020</v>
      </c>
      <c r="H4" s="8" t="str">
        <f>Input!$S$49</f>
        <v>Q3-2020</v>
      </c>
      <c r="I4" s="8" t="str">
        <f>Input!$S$50</f>
        <v>Q4-2020</v>
      </c>
    </row>
    <row r="5" spans="2:14" outlineLevel="1" x14ac:dyDescent="0.25">
      <c r="E5" s="7" t="s">
        <v>31</v>
      </c>
      <c r="F5" s="8" t="str">
        <f>Input!$S$43</f>
        <v>Q1-2019</v>
      </c>
      <c r="G5" s="8" t="str">
        <f>Input!$S$44</f>
        <v>Q2-2019</v>
      </c>
      <c r="H5" s="8" t="str">
        <f>Input!$S$45</f>
        <v>Q3-2019</v>
      </c>
      <c r="I5" s="8" t="str">
        <f>Input!$S$46</f>
        <v>Q4-2019</v>
      </c>
    </row>
    <row r="6" spans="2:14" outlineLevel="1" x14ac:dyDescent="0.25">
      <c r="E6" s="7" t="s">
        <v>33</v>
      </c>
      <c r="F6" s="8" t="str">
        <f>Input!$S$39</f>
        <v>Q1-2018</v>
      </c>
      <c r="G6" s="8" t="str">
        <f>Input!$S$40</f>
        <v>Q2-2018</v>
      </c>
      <c r="H6" s="8" t="str">
        <f>Input!$S$41</f>
        <v>Q3-2018</v>
      </c>
      <c r="I6" s="8" t="str">
        <f>Input!$S$42</f>
        <v>Q4-2018</v>
      </c>
    </row>
    <row r="7" spans="2:14" ht="15.75" outlineLevel="1" x14ac:dyDescent="0.25">
      <c r="E7" s="1"/>
    </row>
    <row r="8" spans="2:14" ht="15.75" x14ac:dyDescent="0.25">
      <c r="E8" s="1"/>
    </row>
    <row r="9" spans="2:14" x14ac:dyDescent="0.25">
      <c r="E9" s="22"/>
      <c r="F9" s="23" t="s">
        <v>40</v>
      </c>
      <c r="G9" s="23" t="s">
        <v>43</v>
      </c>
      <c r="H9" s="23" t="s">
        <v>44</v>
      </c>
      <c r="I9" s="23" t="s">
        <v>37</v>
      </c>
      <c r="K9" s="23" t="s">
        <v>40</v>
      </c>
      <c r="L9" s="23" t="s">
        <v>43</v>
      </c>
      <c r="M9" s="23" t="s">
        <v>44</v>
      </c>
      <c r="N9" s="23" t="s">
        <v>37</v>
      </c>
    </row>
    <row r="10" spans="2:14" x14ac:dyDescent="0.25">
      <c r="B10" s="24" t="s">
        <v>1</v>
      </c>
      <c r="C10" s="24" t="s">
        <v>2</v>
      </c>
      <c r="D10" s="24" t="s">
        <v>3</v>
      </c>
      <c r="E10" s="20" t="s">
        <v>10</v>
      </c>
      <c r="F10" s="21"/>
      <c r="G10" s="21"/>
      <c r="H10" s="21"/>
      <c r="I10" s="21"/>
    </row>
    <row r="11" spans="2:14" ht="3.75" customHeight="1" x14ac:dyDescent="0.25">
      <c r="E11" s="9"/>
    </row>
    <row r="12" spans="2:14" x14ac:dyDescent="0.25">
      <c r="E12" s="25" t="s">
        <v>5</v>
      </c>
    </row>
    <row r="13" spans="2:14" ht="15.75" customHeight="1" x14ac:dyDescent="0.25">
      <c r="B13" s="19" t="s">
        <v>4</v>
      </c>
      <c r="C13" s="19" t="s">
        <v>11</v>
      </c>
      <c r="D13" s="19" t="s">
        <v>5</v>
      </c>
      <c r="E13" s="12">
        <f>Input!$J$30</f>
        <v>2023</v>
      </c>
      <c r="F13" s="5">
        <v>251.69354838709677</v>
      </c>
      <c r="G13" s="5">
        <v>0</v>
      </c>
      <c r="H13" s="5">
        <v>0</v>
      </c>
      <c r="I13" s="5">
        <v>0</v>
      </c>
      <c r="K13" s="5">
        <f>MROUND(F13,Input!$D$7)</f>
        <v>252</v>
      </c>
      <c r="L13" s="5">
        <f>MROUND(G13,Input!$D$7)</f>
        <v>0</v>
      </c>
      <c r="M13" s="5">
        <f>MROUND(H13,Input!$D$7)</f>
        <v>0</v>
      </c>
      <c r="N13" s="5">
        <f>MROUND(I13,Input!$D$7)</f>
        <v>0</v>
      </c>
    </row>
    <row r="14" spans="2:14" x14ac:dyDescent="0.25">
      <c r="B14" s="19" t="s">
        <v>4</v>
      </c>
      <c r="C14" s="19" t="s">
        <v>11</v>
      </c>
      <c r="D14" s="19" t="s">
        <v>5</v>
      </c>
      <c r="E14" s="12">
        <f>Input!$J$31</f>
        <v>2022</v>
      </c>
      <c r="F14" s="5">
        <v>1390.6451612903227</v>
      </c>
      <c r="G14" s="5">
        <v>1667.078125</v>
      </c>
      <c r="H14" s="5">
        <v>1371.28125</v>
      </c>
      <c r="I14" s="5">
        <v>1080.8709677419354</v>
      </c>
      <c r="K14" s="5">
        <f>MROUND(F14,Input!$D$7)</f>
        <v>1391</v>
      </c>
      <c r="L14" s="5">
        <f>MROUND(G14,Input!$D$7)</f>
        <v>1667</v>
      </c>
      <c r="M14" s="5">
        <f>MROUND(H14,Input!$D$7)</f>
        <v>1371</v>
      </c>
      <c r="N14" s="5">
        <f>MROUND(I14,Input!$D$7)</f>
        <v>1081</v>
      </c>
    </row>
    <row r="15" spans="2:14" x14ac:dyDescent="0.25">
      <c r="B15" s="19" t="s">
        <v>4</v>
      </c>
      <c r="C15" s="19" t="s">
        <v>11</v>
      </c>
      <c r="D15" s="19" t="s">
        <v>5</v>
      </c>
      <c r="E15" s="12">
        <f>Input!$J$32</f>
        <v>2021</v>
      </c>
      <c r="F15" s="5">
        <v>1494.688524590164</v>
      </c>
      <c r="G15" s="5">
        <v>1872.640625</v>
      </c>
      <c r="H15" s="5">
        <v>1781.84375</v>
      </c>
      <c r="I15" s="5">
        <v>1686.8387096774193</v>
      </c>
      <c r="K15" s="5">
        <f>MROUND(F15,Input!$D$7)</f>
        <v>1495</v>
      </c>
      <c r="L15" s="5">
        <f>MROUND(G15,Input!$D$7)</f>
        <v>1873</v>
      </c>
      <c r="M15" s="5">
        <f>MROUND(H15,Input!$D$7)</f>
        <v>1782</v>
      </c>
      <c r="N15" s="5">
        <f>MROUND(I15,Input!$D$7)</f>
        <v>1687</v>
      </c>
    </row>
    <row r="16" spans="2:14" x14ac:dyDescent="0.25">
      <c r="B16" s="19" t="s">
        <v>4</v>
      </c>
      <c r="C16" s="19" t="s">
        <v>11</v>
      </c>
      <c r="D16" s="19" t="s">
        <v>5</v>
      </c>
      <c r="E16" s="12">
        <f>Input!$J$33</f>
        <v>2020</v>
      </c>
      <c r="F16" s="5">
        <v>1276.6935483870968</v>
      </c>
      <c r="G16" s="5">
        <v>1310.171875</v>
      </c>
      <c r="H16" s="5">
        <v>1820.015625</v>
      </c>
      <c r="I16" s="5">
        <v>1739.9047619047619</v>
      </c>
      <c r="K16" s="5">
        <f>MROUND(F16,Input!$D$7)</f>
        <v>1277</v>
      </c>
      <c r="L16" s="5">
        <f>MROUND(G16,Input!$D$7)</f>
        <v>1310</v>
      </c>
      <c r="M16" s="5">
        <f>MROUND(H16,Input!$D$7)</f>
        <v>1820</v>
      </c>
      <c r="N16" s="5">
        <f>MROUND(I16,Input!$D$7)</f>
        <v>1740</v>
      </c>
    </row>
    <row r="17" spans="2:14" x14ac:dyDescent="0.25">
      <c r="B17" s="19" t="s">
        <v>4</v>
      </c>
      <c r="C17" s="19" t="s">
        <v>11</v>
      </c>
      <c r="D17" s="19" t="s">
        <v>5</v>
      </c>
      <c r="E17" s="12">
        <f>Input!$J$34</f>
        <v>2019</v>
      </c>
      <c r="F17" s="5">
        <v>1205.4426229508197</v>
      </c>
      <c r="G17" s="5">
        <v>1626.234375</v>
      </c>
      <c r="H17" s="5">
        <v>1638.6875</v>
      </c>
      <c r="I17" s="5">
        <v>1469.1746031746031</v>
      </c>
      <c r="K17" s="5">
        <f>MROUND(F17,Input!$D$7)</f>
        <v>1205</v>
      </c>
      <c r="L17" s="5">
        <f>MROUND(G17,Input!$D$7)</f>
        <v>1626</v>
      </c>
      <c r="M17" s="5">
        <f>MROUND(H17,Input!$D$7)</f>
        <v>1639</v>
      </c>
      <c r="N17" s="5">
        <f>MROUND(I17,Input!$D$7)</f>
        <v>1469</v>
      </c>
    </row>
    <row r="18" spans="2:14" x14ac:dyDescent="0.25">
      <c r="B18" s="19" t="s">
        <v>4</v>
      </c>
      <c r="C18" s="19" t="s">
        <v>11</v>
      </c>
      <c r="D18" s="19" t="s">
        <v>5</v>
      </c>
      <c r="E18" s="12">
        <f>Input!$J$35</f>
        <v>2018</v>
      </c>
      <c r="F18" s="5">
        <v>1313.3064516129032</v>
      </c>
      <c r="G18" s="5">
        <v>1717.5625</v>
      </c>
      <c r="H18" s="5">
        <v>1646.8730158730159</v>
      </c>
      <c r="I18" s="5">
        <v>1412.6031746031747</v>
      </c>
      <c r="K18" s="5">
        <f>MROUND(F18,Input!$D$7)</f>
        <v>1313</v>
      </c>
      <c r="L18" s="5">
        <f>MROUND(G18,Input!$D$7)</f>
        <v>1718</v>
      </c>
      <c r="M18" s="5">
        <f>MROUND(H18,Input!$D$7)</f>
        <v>1647</v>
      </c>
      <c r="N18" s="5">
        <f>MROUND(I18,Input!$D$7)</f>
        <v>1413</v>
      </c>
    </row>
    <row r="19" spans="2:14" ht="6" customHeight="1" x14ac:dyDescent="0.25">
      <c r="E19" s="10"/>
    </row>
    <row r="20" spans="2:14" x14ac:dyDescent="0.25">
      <c r="E20" s="25" t="s">
        <v>6</v>
      </c>
    </row>
    <row r="21" spans="2:14" ht="15.75" customHeight="1" x14ac:dyDescent="0.25">
      <c r="B21" s="19" t="s">
        <v>4</v>
      </c>
      <c r="C21" s="19" t="s">
        <v>11</v>
      </c>
      <c r="D21" s="19" t="s">
        <v>6</v>
      </c>
      <c r="E21" s="12">
        <f>Input!$J$30</f>
        <v>2023</v>
      </c>
      <c r="F21" s="5">
        <v>78.161290322580641</v>
      </c>
      <c r="G21" s="5">
        <v>0</v>
      </c>
      <c r="H21" s="5">
        <v>0</v>
      </c>
      <c r="I21" s="5">
        <v>0</v>
      </c>
      <c r="K21" s="5">
        <f>MROUND(F21,Input!$D$7)</f>
        <v>78</v>
      </c>
      <c r="L21" s="5">
        <f>MROUND(G21,Input!$D$7)</f>
        <v>0</v>
      </c>
      <c r="M21" s="5">
        <f>MROUND(H21,Input!$D$7)</f>
        <v>0</v>
      </c>
      <c r="N21" s="5">
        <f>MROUND(I21,Input!$D$7)</f>
        <v>0</v>
      </c>
    </row>
    <row r="22" spans="2:14" x14ac:dyDescent="0.25">
      <c r="B22" s="19" t="s">
        <v>4</v>
      </c>
      <c r="C22" s="19" t="s">
        <v>11</v>
      </c>
      <c r="D22" s="19" t="s">
        <v>6</v>
      </c>
      <c r="E22" s="12">
        <f>Input!$J$31</f>
        <v>2022</v>
      </c>
      <c r="F22" s="5">
        <v>938.33870967741939</v>
      </c>
      <c r="G22" s="5">
        <v>647.75</v>
      </c>
      <c r="H22" s="5">
        <v>462.890625</v>
      </c>
      <c r="I22" s="5">
        <v>337</v>
      </c>
      <c r="K22" s="5">
        <f>MROUND(F22,Input!$D$7)</f>
        <v>938</v>
      </c>
      <c r="L22" s="5">
        <f>MROUND(G22,Input!$D$7)</f>
        <v>648</v>
      </c>
      <c r="M22" s="5">
        <f>MROUND(H22,Input!$D$7)</f>
        <v>463</v>
      </c>
      <c r="N22" s="5">
        <f>MROUND(I22,Input!$D$7)</f>
        <v>337</v>
      </c>
    </row>
    <row r="23" spans="2:14" x14ac:dyDescent="0.25">
      <c r="B23" s="19" t="s">
        <v>4</v>
      </c>
      <c r="C23" s="19" t="s">
        <v>11</v>
      </c>
      <c r="D23" s="19" t="s">
        <v>6</v>
      </c>
      <c r="E23" s="12">
        <f>Input!$J$32</f>
        <v>2021</v>
      </c>
      <c r="F23" s="5">
        <v>2506.1475409836066</v>
      </c>
      <c r="G23" s="5">
        <v>1628.046875</v>
      </c>
      <c r="H23" s="5">
        <v>1435.140625</v>
      </c>
      <c r="I23" s="5">
        <v>1299.3064516129032</v>
      </c>
      <c r="K23" s="5">
        <f>MROUND(F23,Input!$D$7)</f>
        <v>2506</v>
      </c>
      <c r="L23" s="5">
        <f>MROUND(G23,Input!$D$7)</f>
        <v>1628</v>
      </c>
      <c r="M23" s="5">
        <f>MROUND(H23,Input!$D$7)</f>
        <v>1435</v>
      </c>
      <c r="N23" s="5">
        <f>MROUND(I23,Input!$D$7)</f>
        <v>1299</v>
      </c>
    </row>
    <row r="24" spans="2:14" x14ac:dyDescent="0.25">
      <c r="B24" s="19" t="s">
        <v>4</v>
      </c>
      <c r="C24" s="19" t="s">
        <v>11</v>
      </c>
      <c r="D24" s="19" t="s">
        <v>6</v>
      </c>
      <c r="E24" s="12">
        <f>Input!$J$33</f>
        <v>2020</v>
      </c>
      <c r="F24" s="5">
        <v>1451.4193548387098</v>
      </c>
      <c r="G24" s="5">
        <v>2221.671875</v>
      </c>
      <c r="H24" s="5">
        <v>2320.203125</v>
      </c>
      <c r="I24" s="5">
        <v>2429.8888888888887</v>
      </c>
      <c r="K24" s="5">
        <f>MROUND(F24,Input!$D$7)</f>
        <v>1451</v>
      </c>
      <c r="L24" s="5">
        <f>MROUND(G24,Input!$D$7)</f>
        <v>2222</v>
      </c>
      <c r="M24" s="5">
        <f>MROUND(H24,Input!$D$7)</f>
        <v>2320</v>
      </c>
      <c r="N24" s="5">
        <f>MROUND(I24,Input!$D$7)</f>
        <v>2430</v>
      </c>
    </row>
    <row r="25" spans="2:14" x14ac:dyDescent="0.25">
      <c r="B25" s="19" t="s">
        <v>4</v>
      </c>
      <c r="C25" s="19" t="s">
        <v>11</v>
      </c>
      <c r="D25" s="19" t="s">
        <v>6</v>
      </c>
      <c r="E25" s="12">
        <f>Input!$J$34</f>
        <v>2019</v>
      </c>
      <c r="F25" s="5">
        <v>605.03278688524586</v>
      </c>
      <c r="G25" s="5">
        <v>853.625</v>
      </c>
      <c r="H25" s="5">
        <v>1255.734375</v>
      </c>
      <c r="I25" s="5">
        <v>1391.2857142857142</v>
      </c>
      <c r="K25" s="5">
        <f>MROUND(F25,Input!$D$7)</f>
        <v>605</v>
      </c>
      <c r="L25" s="5">
        <f>MROUND(G25,Input!$D$7)</f>
        <v>854</v>
      </c>
      <c r="M25" s="5">
        <f>MROUND(H25,Input!$D$7)</f>
        <v>1256</v>
      </c>
      <c r="N25" s="5">
        <f>MROUND(I25,Input!$D$7)</f>
        <v>1391</v>
      </c>
    </row>
    <row r="26" spans="2:14" x14ac:dyDescent="0.25">
      <c r="B26" s="19" t="s">
        <v>4</v>
      </c>
      <c r="C26" s="19" t="s">
        <v>11</v>
      </c>
      <c r="D26" s="19" t="s">
        <v>6</v>
      </c>
      <c r="E26" s="12">
        <f>Input!$J$35</f>
        <v>2018</v>
      </c>
      <c r="F26" s="5">
        <v>850.19354838709683</v>
      </c>
      <c r="G26" s="5">
        <v>728.921875</v>
      </c>
      <c r="H26" s="5">
        <v>673.60317460317458</v>
      </c>
      <c r="I26" s="5">
        <v>602.66666666666663</v>
      </c>
      <c r="K26" s="5">
        <f>MROUND(F26,Input!$D$7)</f>
        <v>850</v>
      </c>
      <c r="L26" s="5">
        <f>MROUND(G26,Input!$D$7)</f>
        <v>729</v>
      </c>
      <c r="M26" s="5">
        <f>MROUND(H26,Input!$D$7)</f>
        <v>674</v>
      </c>
      <c r="N26" s="5">
        <f>MROUND(I26,Input!$D$7)</f>
        <v>603</v>
      </c>
    </row>
    <row r="27" spans="2:14" ht="6" customHeight="1" x14ac:dyDescent="0.25">
      <c r="E27" s="10"/>
    </row>
    <row r="28" spans="2:14" x14ac:dyDescent="0.25">
      <c r="E28" s="25" t="s">
        <v>7</v>
      </c>
    </row>
    <row r="29" spans="2:14" ht="15.75" customHeight="1" x14ac:dyDescent="0.25">
      <c r="B29" s="19" t="s">
        <v>4</v>
      </c>
      <c r="C29" s="19" t="s">
        <v>11</v>
      </c>
      <c r="D29" s="19" t="s">
        <v>7</v>
      </c>
      <c r="E29" s="12">
        <f>Input!$J$30</f>
        <v>2023</v>
      </c>
      <c r="F29" s="5">
        <v>72.225806451612897</v>
      </c>
      <c r="G29" s="5">
        <v>0</v>
      </c>
      <c r="H29" s="5">
        <v>0</v>
      </c>
      <c r="I29" s="5">
        <v>0</v>
      </c>
      <c r="K29" s="5">
        <f>MROUND(F29,Input!$D$7)</f>
        <v>72</v>
      </c>
      <c r="L29" s="5">
        <f>MROUND(G29,Input!$D$7)</f>
        <v>0</v>
      </c>
      <c r="M29" s="5">
        <f>MROUND(H29,Input!$D$7)</f>
        <v>0</v>
      </c>
      <c r="N29" s="5">
        <f>MROUND(I29,Input!$D$7)</f>
        <v>0</v>
      </c>
    </row>
    <row r="30" spans="2:14" x14ac:dyDescent="0.25">
      <c r="B30" s="19" t="s">
        <v>4</v>
      </c>
      <c r="C30" s="19" t="s">
        <v>11</v>
      </c>
      <c r="D30" s="19" t="s">
        <v>7</v>
      </c>
      <c r="E30" s="12">
        <f>Input!$J$31</f>
        <v>2022</v>
      </c>
      <c r="F30" s="5">
        <v>294.85483870967744</v>
      </c>
      <c r="G30" s="5">
        <v>342.78125</v>
      </c>
      <c r="H30" s="5">
        <v>322.25</v>
      </c>
      <c r="I30" s="5">
        <v>293.37096774193549</v>
      </c>
      <c r="K30" s="5">
        <f>MROUND(F30,Input!$D$7)</f>
        <v>295</v>
      </c>
      <c r="L30" s="5">
        <f>MROUND(G30,Input!$D$7)</f>
        <v>343</v>
      </c>
      <c r="M30" s="5">
        <f>MROUND(H30,Input!$D$7)</f>
        <v>322</v>
      </c>
      <c r="N30" s="5">
        <f>MROUND(I30,Input!$D$7)</f>
        <v>293</v>
      </c>
    </row>
    <row r="31" spans="2:14" x14ac:dyDescent="0.25">
      <c r="B31" s="19" t="s">
        <v>4</v>
      </c>
      <c r="C31" s="19" t="s">
        <v>11</v>
      </c>
      <c r="D31" s="19" t="s">
        <v>7</v>
      </c>
      <c r="E31" s="12">
        <f>Input!$J$32</f>
        <v>2021</v>
      </c>
      <c r="F31" s="5">
        <v>272.01639344262293</v>
      </c>
      <c r="G31" s="5">
        <v>314.984375</v>
      </c>
      <c r="H31" s="5">
        <v>315.53125</v>
      </c>
      <c r="I31" s="5">
        <v>378.62903225806451</v>
      </c>
      <c r="K31" s="5">
        <f>MROUND(F31,Input!$D$7)</f>
        <v>272</v>
      </c>
      <c r="L31" s="5">
        <f>MROUND(G31,Input!$D$7)</f>
        <v>315</v>
      </c>
      <c r="M31" s="5">
        <f>MROUND(H31,Input!$D$7)</f>
        <v>316</v>
      </c>
      <c r="N31" s="5">
        <f>MROUND(I31,Input!$D$7)</f>
        <v>379</v>
      </c>
    </row>
    <row r="32" spans="2:14" x14ac:dyDescent="0.25">
      <c r="B32" s="19" t="s">
        <v>4</v>
      </c>
      <c r="C32" s="19" t="s">
        <v>11</v>
      </c>
      <c r="D32" s="19" t="s">
        <v>7</v>
      </c>
      <c r="E32" s="12">
        <f>Input!$J$33</f>
        <v>2020</v>
      </c>
      <c r="F32" s="5">
        <v>265.20967741935482</v>
      </c>
      <c r="G32" s="5">
        <v>232.109375</v>
      </c>
      <c r="H32" s="5">
        <v>247.734375</v>
      </c>
      <c r="I32" s="5">
        <v>307.41269841269843</v>
      </c>
      <c r="K32" s="5">
        <f>MROUND(F32,Input!$D$7)</f>
        <v>265</v>
      </c>
      <c r="L32" s="5">
        <f>MROUND(G32,Input!$D$7)</f>
        <v>232</v>
      </c>
      <c r="M32" s="5">
        <f>MROUND(H32,Input!$D$7)</f>
        <v>248</v>
      </c>
      <c r="N32" s="5">
        <f>MROUND(I32,Input!$D$7)</f>
        <v>307</v>
      </c>
    </row>
    <row r="33" spans="2:14" x14ac:dyDescent="0.25">
      <c r="B33" s="19" t="s">
        <v>4</v>
      </c>
      <c r="C33" s="19" t="s">
        <v>11</v>
      </c>
      <c r="D33" s="19" t="s">
        <v>7</v>
      </c>
      <c r="E33" s="12">
        <f>Input!$J$34</f>
        <v>2019</v>
      </c>
      <c r="F33" s="5">
        <v>271.08196721311475</v>
      </c>
      <c r="G33" s="5">
        <v>301.203125</v>
      </c>
      <c r="H33" s="5">
        <v>289.0625</v>
      </c>
      <c r="I33" s="5">
        <v>331.88888888888891</v>
      </c>
      <c r="K33" s="5">
        <f>MROUND(F33,Input!$D$7)</f>
        <v>271</v>
      </c>
      <c r="L33" s="5">
        <f>MROUND(G33,Input!$D$7)</f>
        <v>301</v>
      </c>
      <c r="M33" s="5">
        <f>MROUND(H33,Input!$D$7)</f>
        <v>289</v>
      </c>
      <c r="N33" s="5">
        <f>MROUND(I33,Input!$D$7)</f>
        <v>332</v>
      </c>
    </row>
    <row r="34" spans="2:14" x14ac:dyDescent="0.25">
      <c r="B34" s="19" t="s">
        <v>4</v>
      </c>
      <c r="C34" s="19" t="s">
        <v>11</v>
      </c>
      <c r="D34" s="19" t="s">
        <v>7</v>
      </c>
      <c r="E34" s="12">
        <f>Input!$J$35</f>
        <v>2018</v>
      </c>
      <c r="F34" s="5">
        <v>306.04838709677421</v>
      </c>
      <c r="G34" s="5">
        <v>311.234375</v>
      </c>
      <c r="H34" s="5">
        <v>294.60317460317458</v>
      </c>
      <c r="I34" s="5">
        <v>330.42857142857144</v>
      </c>
      <c r="K34" s="5">
        <f>MROUND(F34,Input!$D$7)</f>
        <v>306</v>
      </c>
      <c r="L34" s="5">
        <f>MROUND(G34,Input!$D$7)</f>
        <v>311</v>
      </c>
      <c r="M34" s="5">
        <f>MROUND(H34,Input!$D$7)</f>
        <v>295</v>
      </c>
      <c r="N34" s="5">
        <f>MROUND(I34,Input!$D$7)</f>
        <v>330</v>
      </c>
    </row>
    <row r="35" spans="2:14" ht="6" customHeight="1" x14ac:dyDescent="0.25">
      <c r="E35" s="10"/>
    </row>
    <row r="36" spans="2:14" x14ac:dyDescent="0.25">
      <c r="E36" s="25" t="s">
        <v>27</v>
      </c>
    </row>
    <row r="37" spans="2:14" ht="15.75" customHeight="1" x14ac:dyDescent="0.25">
      <c r="B37" s="19" t="s">
        <v>4</v>
      </c>
      <c r="C37" s="19" t="s">
        <v>11</v>
      </c>
      <c r="D37" s="19" t="s">
        <v>28</v>
      </c>
      <c r="E37" s="12">
        <f>Input!$J$30</f>
        <v>2023</v>
      </c>
      <c r="F37" s="5">
        <v>76.951612903225808</v>
      </c>
      <c r="G37" s="5">
        <v>0</v>
      </c>
      <c r="H37" s="5">
        <v>0</v>
      </c>
      <c r="I37" s="5">
        <v>0</v>
      </c>
      <c r="K37" s="5">
        <f>MROUND(F37,Input!$D$7)</f>
        <v>77</v>
      </c>
      <c r="L37" s="5">
        <f>MROUND(G37,Input!$D$7)</f>
        <v>0</v>
      </c>
      <c r="M37" s="5">
        <f>MROUND(H37,Input!$D$7)</f>
        <v>0</v>
      </c>
      <c r="N37" s="5">
        <f>MROUND(I37,Input!$D$7)</f>
        <v>0</v>
      </c>
    </row>
    <row r="38" spans="2:14" x14ac:dyDescent="0.25">
      <c r="B38" s="19" t="s">
        <v>4</v>
      </c>
      <c r="C38" s="19" t="s">
        <v>11</v>
      </c>
      <c r="D38" s="19" t="s">
        <v>28</v>
      </c>
      <c r="E38" s="12">
        <f>Input!$J$31</f>
        <v>2022</v>
      </c>
      <c r="F38" s="5">
        <v>684.22580645161293</v>
      </c>
      <c r="G38" s="5">
        <v>545.515625</v>
      </c>
      <c r="H38" s="5">
        <v>351.390625</v>
      </c>
      <c r="I38" s="5">
        <v>309.72580645161293</v>
      </c>
      <c r="K38" s="5">
        <f>MROUND(F38,Input!$D$7)</f>
        <v>684</v>
      </c>
      <c r="L38" s="5">
        <f>MROUND(G38,Input!$D$7)</f>
        <v>546</v>
      </c>
      <c r="M38" s="5">
        <f>MROUND(H38,Input!$D$7)</f>
        <v>351</v>
      </c>
      <c r="N38" s="5">
        <f>MROUND(I38,Input!$D$7)</f>
        <v>310</v>
      </c>
    </row>
    <row r="39" spans="2:14" x14ac:dyDescent="0.25">
      <c r="B39" s="19" t="s">
        <v>4</v>
      </c>
      <c r="C39" s="19" t="s">
        <v>11</v>
      </c>
      <c r="D39" s="19" t="s">
        <v>28</v>
      </c>
      <c r="E39" s="12">
        <f>Input!$J$32</f>
        <v>2021</v>
      </c>
      <c r="F39" s="5">
        <v>441.90163934426232</v>
      </c>
      <c r="G39" s="5">
        <v>420.265625</v>
      </c>
      <c r="H39" s="5">
        <v>415.921875</v>
      </c>
      <c r="I39" s="5">
        <v>494.90322580645159</v>
      </c>
      <c r="K39" s="5">
        <f>MROUND(F39,Input!$D$7)</f>
        <v>442</v>
      </c>
      <c r="L39" s="5">
        <f>MROUND(G39,Input!$D$7)</f>
        <v>420</v>
      </c>
      <c r="M39" s="5">
        <f>MROUND(H39,Input!$D$7)</f>
        <v>416</v>
      </c>
      <c r="N39" s="5">
        <f>MROUND(I39,Input!$D$7)</f>
        <v>495</v>
      </c>
    </row>
    <row r="40" spans="2:14" x14ac:dyDescent="0.25">
      <c r="B40" s="19" t="s">
        <v>4</v>
      </c>
      <c r="C40" s="19" t="s">
        <v>11</v>
      </c>
      <c r="D40" s="19" t="s">
        <v>28</v>
      </c>
      <c r="E40" s="12">
        <f>Input!$J$33</f>
        <v>2020</v>
      </c>
      <c r="F40" s="5">
        <v>276.03225806451616</v>
      </c>
      <c r="G40" s="5">
        <v>212.609375</v>
      </c>
      <c r="H40" s="5">
        <v>166.734375</v>
      </c>
      <c r="I40" s="5">
        <v>206.92063492063491</v>
      </c>
      <c r="K40" s="5">
        <f>MROUND(F40,Input!$D$7)</f>
        <v>276</v>
      </c>
      <c r="L40" s="5">
        <f>MROUND(G40,Input!$D$7)</f>
        <v>213</v>
      </c>
      <c r="M40" s="5">
        <f>MROUND(H40,Input!$D$7)</f>
        <v>167</v>
      </c>
      <c r="N40" s="5">
        <f>MROUND(I40,Input!$D$7)</f>
        <v>207</v>
      </c>
    </row>
    <row r="41" spans="2:14" x14ac:dyDescent="0.25">
      <c r="B41" s="19" t="s">
        <v>4</v>
      </c>
      <c r="C41" s="19" t="s">
        <v>11</v>
      </c>
      <c r="D41" s="19" t="s">
        <v>28</v>
      </c>
      <c r="E41" s="12">
        <f>Input!$J$34</f>
        <v>2019</v>
      </c>
      <c r="F41" s="5">
        <v>392.21311475409834</v>
      </c>
      <c r="G41" s="5">
        <v>290.8125</v>
      </c>
      <c r="H41" s="5">
        <v>318.078125</v>
      </c>
      <c r="I41" s="5">
        <v>366.38095238095241</v>
      </c>
      <c r="K41" s="5">
        <f>MROUND(F41,Input!$D$7)</f>
        <v>392</v>
      </c>
      <c r="L41" s="5">
        <f>MROUND(G41,Input!$D$7)</f>
        <v>291</v>
      </c>
      <c r="M41" s="5">
        <f>MROUND(H41,Input!$D$7)</f>
        <v>318</v>
      </c>
      <c r="N41" s="5">
        <f>MROUND(I41,Input!$D$7)</f>
        <v>366</v>
      </c>
    </row>
    <row r="42" spans="2:14" x14ac:dyDescent="0.25">
      <c r="B42" s="19" t="s">
        <v>4</v>
      </c>
      <c r="C42" s="19" t="s">
        <v>11</v>
      </c>
      <c r="D42" s="19" t="s">
        <v>28</v>
      </c>
      <c r="E42" s="12">
        <f>Input!$J$35</f>
        <v>2018</v>
      </c>
      <c r="F42" s="5">
        <v>330.45161290322579</v>
      </c>
      <c r="G42" s="5">
        <v>307.90625</v>
      </c>
      <c r="H42" s="5">
        <v>313.49206349206349</v>
      </c>
      <c r="I42" s="5">
        <v>455.88888888888891</v>
      </c>
      <c r="K42" s="5">
        <f>MROUND(F42,Input!$D$7)</f>
        <v>330</v>
      </c>
      <c r="L42" s="5">
        <f>MROUND(G42,Input!$D$7)</f>
        <v>308</v>
      </c>
      <c r="M42" s="5">
        <f>MROUND(H42,Input!$D$7)</f>
        <v>313</v>
      </c>
      <c r="N42" s="5">
        <f>MROUND(I42,Input!$D$7)</f>
        <v>456</v>
      </c>
    </row>
    <row r="43" spans="2:14" ht="6" customHeight="1" x14ac:dyDescent="0.25">
      <c r="E43" s="10"/>
    </row>
    <row r="44" spans="2:14" x14ac:dyDescent="0.25">
      <c r="E44" s="25" t="s">
        <v>29</v>
      </c>
    </row>
    <row r="45" spans="2:14" ht="15.75" customHeight="1" x14ac:dyDescent="0.25">
      <c r="B45" s="19" t="s">
        <v>4</v>
      </c>
      <c r="C45" s="19" t="s">
        <v>11</v>
      </c>
      <c r="D45" s="19" t="s">
        <v>30</v>
      </c>
      <c r="E45" s="12">
        <f>Input!$J$30</f>
        <v>2023</v>
      </c>
      <c r="F45" s="5">
        <v>479.03225806451616</v>
      </c>
      <c r="G45" s="5">
        <v>0</v>
      </c>
      <c r="H45" s="5">
        <v>0</v>
      </c>
      <c r="I45" s="5">
        <v>0</v>
      </c>
      <c r="K45" s="5">
        <f>MROUND(F45,Input!$D$7)</f>
        <v>479</v>
      </c>
      <c r="L45" s="5">
        <f>MROUND(G45,Input!$D$7)</f>
        <v>0</v>
      </c>
      <c r="M45" s="5">
        <f>MROUND(H45,Input!$D$7)</f>
        <v>0</v>
      </c>
      <c r="N45" s="5">
        <f>MROUND(I45,Input!$D$7)</f>
        <v>0</v>
      </c>
    </row>
    <row r="46" spans="2:14" x14ac:dyDescent="0.25">
      <c r="B46" s="19" t="s">
        <v>4</v>
      </c>
      <c r="C46" s="19" t="s">
        <v>11</v>
      </c>
      <c r="D46" s="19" t="s">
        <v>30</v>
      </c>
      <c r="E46" s="12">
        <f>Input!$J$31</f>
        <v>2022</v>
      </c>
      <c r="F46" s="5">
        <v>3308.0645161290322</v>
      </c>
      <c r="G46" s="5">
        <v>3203.125</v>
      </c>
      <c r="H46" s="5">
        <v>2507.8125</v>
      </c>
      <c r="I46" s="5">
        <v>2020.9677419354839</v>
      </c>
      <c r="K46" s="5">
        <f>MROUND(F46,Input!$D$7)</f>
        <v>3308</v>
      </c>
      <c r="L46" s="5">
        <f>MROUND(G46,Input!$D$7)</f>
        <v>3203</v>
      </c>
      <c r="M46" s="5">
        <f>MROUND(H46,Input!$D$7)</f>
        <v>2508</v>
      </c>
      <c r="N46" s="5">
        <f>MROUND(I46,Input!$D$7)</f>
        <v>2021</v>
      </c>
    </row>
    <row r="47" spans="2:14" x14ac:dyDescent="0.25">
      <c r="B47" s="19" t="s">
        <v>4</v>
      </c>
      <c r="C47" s="19" t="s">
        <v>11</v>
      </c>
      <c r="D47" s="19" t="s">
        <v>30</v>
      </c>
      <c r="E47" s="12">
        <f>Input!$J$32</f>
        <v>2021</v>
      </c>
      <c r="F47" s="5">
        <v>4714.7540983606559</v>
      </c>
      <c r="G47" s="5">
        <v>4235.9375</v>
      </c>
      <c r="H47" s="5">
        <v>3948.4375</v>
      </c>
      <c r="I47" s="5">
        <v>3859.6774193548385</v>
      </c>
      <c r="K47" s="5">
        <f>MROUND(F47,Input!$D$7)</f>
        <v>4715</v>
      </c>
      <c r="L47" s="5">
        <f>MROUND(G47,Input!$D$7)</f>
        <v>4236</v>
      </c>
      <c r="M47" s="5">
        <f>MROUND(H47,Input!$D$7)</f>
        <v>3948</v>
      </c>
      <c r="N47" s="5">
        <f>MROUND(I47,Input!$D$7)</f>
        <v>3860</v>
      </c>
    </row>
    <row r="48" spans="2:14" x14ac:dyDescent="0.25">
      <c r="B48" s="19" t="s">
        <v>4</v>
      </c>
      <c r="C48" s="19" t="s">
        <v>11</v>
      </c>
      <c r="D48" s="19" t="s">
        <v>30</v>
      </c>
      <c r="E48" s="12">
        <f>Input!$J$33</f>
        <v>2020</v>
      </c>
      <c r="F48" s="5">
        <v>3269.3548387096776</v>
      </c>
      <c r="G48" s="5">
        <v>3976.5625</v>
      </c>
      <c r="H48" s="5">
        <v>4554.6875</v>
      </c>
      <c r="I48" s="5">
        <v>4684.1269841269841</v>
      </c>
      <c r="K48" s="5">
        <f>MROUND(F48,Input!$D$7)</f>
        <v>3269</v>
      </c>
      <c r="L48" s="5">
        <f>MROUND(G48,Input!$D$7)</f>
        <v>3977</v>
      </c>
      <c r="M48" s="5">
        <f>MROUND(H48,Input!$D$7)</f>
        <v>4555</v>
      </c>
      <c r="N48" s="5">
        <f>MROUND(I48,Input!$D$7)</f>
        <v>4684</v>
      </c>
    </row>
    <row r="49" spans="2:14" x14ac:dyDescent="0.25">
      <c r="B49" s="19" t="s">
        <v>4</v>
      </c>
      <c r="C49" s="19" t="s">
        <v>11</v>
      </c>
      <c r="D49" s="19" t="s">
        <v>30</v>
      </c>
      <c r="E49" s="12">
        <f>Input!$J$34</f>
        <v>2019</v>
      </c>
      <c r="F49" s="5">
        <v>2473.7704918032787</v>
      </c>
      <c r="G49" s="5">
        <v>3071.875</v>
      </c>
      <c r="H49" s="5">
        <v>3501.5625</v>
      </c>
      <c r="I49" s="5">
        <v>3558.7301587301586</v>
      </c>
      <c r="K49" s="5">
        <f>MROUND(F49,Input!$D$7)</f>
        <v>2474</v>
      </c>
      <c r="L49" s="5">
        <f>MROUND(G49,Input!$D$7)</f>
        <v>3072</v>
      </c>
      <c r="M49" s="5">
        <f>MROUND(H49,Input!$D$7)</f>
        <v>3502</v>
      </c>
      <c r="N49" s="5">
        <f>MROUND(I49,Input!$D$7)</f>
        <v>3559</v>
      </c>
    </row>
    <row r="50" spans="2:14" x14ac:dyDescent="0.25">
      <c r="B50" s="19" t="s">
        <v>4</v>
      </c>
      <c r="C50" s="19" t="s">
        <v>11</v>
      </c>
      <c r="D50" s="19" t="s">
        <v>30</v>
      </c>
      <c r="E50" s="12">
        <f>Input!$J$35</f>
        <v>2018</v>
      </c>
      <c r="F50" s="5">
        <v>2800</v>
      </c>
      <c r="G50" s="5">
        <v>3065.625</v>
      </c>
      <c r="H50" s="5">
        <v>2928.5714285714284</v>
      </c>
      <c r="I50" s="5">
        <v>2801.5873015873017</v>
      </c>
      <c r="K50" s="5">
        <f>MROUND(F50,Input!$D$7)</f>
        <v>2800</v>
      </c>
      <c r="L50" s="5">
        <f>MROUND(G50,Input!$D$7)</f>
        <v>3066</v>
      </c>
      <c r="M50" s="5">
        <f>MROUND(H50,Input!$D$7)</f>
        <v>2929</v>
      </c>
      <c r="N50" s="5">
        <f>MROUND(I50,Input!$D$7)</f>
        <v>2802</v>
      </c>
    </row>
    <row r="51" spans="2:14" ht="9" customHeight="1" x14ac:dyDescent="0.25"/>
    <row r="52" spans="2:14" x14ac:dyDescent="0.25">
      <c r="B52" s="4"/>
      <c r="C52" s="3"/>
      <c r="D52" s="3"/>
      <c r="E52" s="20" t="s">
        <v>35</v>
      </c>
      <c r="F52" s="21"/>
      <c r="G52" s="21"/>
      <c r="H52" s="21"/>
      <c r="I52" s="21"/>
    </row>
    <row r="53" spans="2:14" ht="3.75" customHeight="1" x14ac:dyDescent="0.25">
      <c r="E53" s="9"/>
    </row>
    <row r="54" spans="2:14" x14ac:dyDescent="0.25">
      <c r="B54" s="4"/>
      <c r="E54" s="25" t="s">
        <v>5</v>
      </c>
    </row>
    <row r="55" spans="2:14" ht="15.75" customHeight="1" x14ac:dyDescent="0.25">
      <c r="B55" s="4"/>
      <c r="C55" s="4"/>
      <c r="D55" s="4"/>
      <c r="E55" s="12">
        <f>Input!$J$30</f>
        <v>2023</v>
      </c>
      <c r="F55" s="6">
        <f t="shared" ref="F55:I59" si="0">F13/F14-1</f>
        <v>-0.81900951055439575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K55" s="6">
        <f t="shared" ref="K55:N59" si="1">K13/K14-1</f>
        <v>-0.8188353702372394</v>
      </c>
      <c r="L55" s="6">
        <f t="shared" si="1"/>
        <v>-1</v>
      </c>
      <c r="M55" s="6">
        <f t="shared" si="1"/>
        <v>-1</v>
      </c>
      <c r="N55" s="6">
        <f t="shared" si="1"/>
        <v>-1</v>
      </c>
    </row>
    <row r="56" spans="2:14" ht="15" customHeight="1" x14ac:dyDescent="0.25">
      <c r="B56" s="4"/>
      <c r="C56" s="4"/>
      <c r="D56" s="4"/>
      <c r="E56" s="12">
        <f>Input!$J$31</f>
        <v>2022</v>
      </c>
      <c r="F56" s="6">
        <f t="shared" si="0"/>
        <v>-6.9608725555961204E-2</v>
      </c>
      <c r="G56" s="6">
        <f t="shared" si="0"/>
        <v>-0.10977146242354963</v>
      </c>
      <c r="H56" s="6">
        <f t="shared" si="0"/>
        <v>-0.23041442326242134</v>
      </c>
      <c r="I56" s="6">
        <f t="shared" si="0"/>
        <v>-0.35923276983094932</v>
      </c>
      <c r="K56" s="6">
        <f t="shared" si="1"/>
        <v>-6.956521739130439E-2</v>
      </c>
      <c r="L56" s="6">
        <f t="shared" si="1"/>
        <v>-0.10998398291510947</v>
      </c>
      <c r="M56" s="6">
        <f t="shared" si="1"/>
        <v>-0.23063973063973064</v>
      </c>
      <c r="N56" s="6">
        <f t="shared" si="1"/>
        <v>-0.35921754593953759</v>
      </c>
    </row>
    <row r="57" spans="2:14" ht="15" customHeight="1" x14ac:dyDescent="0.25">
      <c r="B57" s="4"/>
      <c r="C57" s="4"/>
      <c r="D57" s="4"/>
      <c r="E57" s="12">
        <f>Input!$J$32</f>
        <v>2021</v>
      </c>
      <c r="F57" s="6">
        <f t="shared" si="0"/>
        <v>0.17074964973267837</v>
      </c>
      <c r="G57" s="6">
        <f t="shared" si="0"/>
        <v>0.42930913167404094</v>
      </c>
      <c r="H57" s="6">
        <f t="shared" si="0"/>
        <v>-2.0973377632403589E-2</v>
      </c>
      <c r="I57" s="6">
        <f t="shared" si="0"/>
        <v>-3.0499400535721644E-2</v>
      </c>
      <c r="K57" s="6">
        <f t="shared" si="1"/>
        <v>0.17071260767423646</v>
      </c>
      <c r="L57" s="6">
        <f t="shared" si="1"/>
        <v>0.42977099236641214</v>
      </c>
      <c r="M57" s="6">
        <f t="shared" si="1"/>
        <v>-2.0879120879120916E-2</v>
      </c>
      <c r="N57" s="6">
        <f t="shared" si="1"/>
        <v>-3.0459770114942497E-2</v>
      </c>
    </row>
    <row r="58" spans="2:14" ht="15" customHeight="1" x14ac:dyDescent="0.25">
      <c r="B58" s="4"/>
      <c r="C58" s="4"/>
      <c r="D58" s="4"/>
      <c r="E58" s="12">
        <f>Input!$J$33</f>
        <v>2020</v>
      </c>
      <c r="F58" s="6">
        <f t="shared" si="0"/>
        <v>5.9107687151347843E-2</v>
      </c>
      <c r="G58" s="6">
        <f t="shared" si="0"/>
        <v>-0.19435236695202684</v>
      </c>
      <c r="H58" s="6">
        <f t="shared" si="0"/>
        <v>0.11065448720393611</v>
      </c>
      <c r="I58" s="6">
        <f t="shared" si="0"/>
        <v>0.18427364463363527</v>
      </c>
      <c r="K58" s="6">
        <f t="shared" si="1"/>
        <v>5.975103734439835E-2</v>
      </c>
      <c r="L58" s="6">
        <f t="shared" si="1"/>
        <v>-0.19434194341943423</v>
      </c>
      <c r="M58" s="6">
        <f t="shared" si="1"/>
        <v>0.11043319097010373</v>
      </c>
      <c r="N58" s="6">
        <f t="shared" si="1"/>
        <v>0.18447923757658269</v>
      </c>
    </row>
    <row r="59" spans="2:14" ht="15" customHeight="1" x14ac:dyDescent="0.25">
      <c r="B59" s="4"/>
      <c r="C59" s="4"/>
      <c r="D59" s="4"/>
      <c r="E59" s="12">
        <f>Input!$J$34</f>
        <v>2019</v>
      </c>
      <c r="F59" s="6">
        <f t="shared" si="0"/>
        <v>-8.2131499871650915E-2</v>
      </c>
      <c r="G59" s="6">
        <f t="shared" si="0"/>
        <v>-5.3173101415523449E-2</v>
      </c>
      <c r="H59" s="6">
        <f t="shared" si="0"/>
        <v>-4.970338207088032E-3</v>
      </c>
      <c r="I59" s="6">
        <f t="shared" si="0"/>
        <v>4.0047643661370369E-2</v>
      </c>
      <c r="K59" s="6">
        <f t="shared" si="1"/>
        <v>-8.2254379284082302E-2</v>
      </c>
      <c r="L59" s="6">
        <f t="shared" si="1"/>
        <v>-5.3550640279394601E-2</v>
      </c>
      <c r="M59" s="6">
        <f t="shared" si="1"/>
        <v>-4.8573163327261248E-3</v>
      </c>
      <c r="N59" s="6">
        <f t="shared" si="1"/>
        <v>3.9631988676574581E-2</v>
      </c>
    </row>
    <row r="60" spans="2:14" ht="6" customHeight="1" x14ac:dyDescent="0.25">
      <c r="E60" s="12"/>
    </row>
    <row r="61" spans="2:14" x14ac:dyDescent="0.25">
      <c r="B61" s="4"/>
      <c r="E61" s="25" t="s">
        <v>6</v>
      </c>
    </row>
    <row r="62" spans="2:14" ht="15.75" customHeight="1" x14ac:dyDescent="0.25">
      <c r="B62" s="4"/>
      <c r="C62" s="4"/>
      <c r="D62" s="4"/>
      <c r="E62" s="12">
        <f>Input!$J$30</f>
        <v>2023</v>
      </c>
      <c r="F62" s="6">
        <f t="shared" ref="F62:I66" si="2">F21/F22-1</f>
        <v>-0.9167024769238703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K62" s="6">
        <f t="shared" ref="K62:N66" si="3">K21/K22-1</f>
        <v>-0.91684434968017059</v>
      </c>
      <c r="L62" s="6">
        <f t="shared" si="3"/>
        <v>-1</v>
      </c>
      <c r="M62" s="6">
        <f t="shared" si="3"/>
        <v>-1</v>
      </c>
      <c r="N62" s="6">
        <f t="shared" si="3"/>
        <v>-1</v>
      </c>
    </row>
    <row r="63" spans="2:14" ht="15" customHeight="1" x14ac:dyDescent="0.25">
      <c r="B63" s="4"/>
      <c r="C63" s="4"/>
      <c r="D63" s="4"/>
      <c r="E63" s="12">
        <f>Input!$J$31</f>
        <v>2022</v>
      </c>
      <c r="F63" s="6">
        <f t="shared" si="2"/>
        <v>-0.6255852082399177</v>
      </c>
      <c r="G63" s="6">
        <f t="shared" si="2"/>
        <v>-0.60213062047123178</v>
      </c>
      <c r="H63" s="6">
        <f t="shared" si="2"/>
        <v>-0.67745974370978446</v>
      </c>
      <c r="I63" s="6">
        <f t="shared" si="2"/>
        <v>-0.74063085765358694</v>
      </c>
      <c r="K63" s="6">
        <f t="shared" si="3"/>
        <v>-0.62569832402234637</v>
      </c>
      <c r="L63" s="6">
        <f t="shared" si="3"/>
        <v>-0.60196560196560189</v>
      </c>
      <c r="M63" s="6">
        <f t="shared" si="3"/>
        <v>-0.67735191637630665</v>
      </c>
      <c r="N63" s="6">
        <f t="shared" si="3"/>
        <v>-0.74056966897613541</v>
      </c>
    </row>
    <row r="64" spans="2:14" ht="15" customHeight="1" x14ac:dyDescent="0.25">
      <c r="B64" s="4"/>
      <c r="C64" s="4"/>
      <c r="D64" s="4"/>
      <c r="E64" s="12">
        <f>Input!$J$32</f>
        <v>2021</v>
      </c>
      <c r="F64" s="6">
        <f t="shared" si="2"/>
        <v>0.72668741988913643</v>
      </c>
      <c r="G64" s="6">
        <f t="shared" si="2"/>
        <v>-0.26719742311181749</v>
      </c>
      <c r="H64" s="6">
        <f t="shared" si="2"/>
        <v>-0.38145905867616658</v>
      </c>
      <c r="I64" s="6">
        <f t="shared" si="2"/>
        <v>-0.46528153712944675</v>
      </c>
      <c r="K64" s="6">
        <f t="shared" si="3"/>
        <v>0.72708476912474151</v>
      </c>
      <c r="L64" s="6">
        <f t="shared" si="3"/>
        <v>-0.26732673267326734</v>
      </c>
      <c r="M64" s="6">
        <f t="shared" si="3"/>
        <v>-0.38146551724137934</v>
      </c>
      <c r="N64" s="6">
        <f t="shared" si="3"/>
        <v>-0.46543209876543212</v>
      </c>
    </row>
    <row r="65" spans="2:14" ht="15" customHeight="1" x14ac:dyDescent="0.25">
      <c r="B65" s="4"/>
      <c r="C65" s="4"/>
      <c r="D65" s="4"/>
      <c r="E65" s="12">
        <f>Input!$J$33</f>
        <v>2020</v>
      </c>
      <c r="F65" s="6">
        <f t="shared" si="2"/>
        <v>1.3989102513117104</v>
      </c>
      <c r="G65" s="6">
        <f t="shared" si="2"/>
        <v>1.6026321569775956</v>
      </c>
      <c r="H65" s="6">
        <f t="shared" si="2"/>
        <v>0.84768623937685872</v>
      </c>
      <c r="I65" s="6">
        <f t="shared" si="2"/>
        <v>0.74650602959464241</v>
      </c>
      <c r="K65" s="6">
        <f t="shared" si="3"/>
        <v>1.3983471074380165</v>
      </c>
      <c r="L65" s="6">
        <f t="shared" si="3"/>
        <v>1.6018735362997658</v>
      </c>
      <c r="M65" s="6">
        <f t="shared" si="3"/>
        <v>0.84713375796178347</v>
      </c>
      <c r="N65" s="6">
        <f t="shared" si="3"/>
        <v>0.74694464414090578</v>
      </c>
    </row>
    <row r="66" spans="2:14" ht="15" customHeight="1" x14ac:dyDescent="0.25">
      <c r="B66" s="4"/>
      <c r="C66" s="4"/>
      <c r="D66" s="4"/>
      <c r="E66" s="12">
        <f>Input!$J$34</f>
        <v>2019</v>
      </c>
      <c r="F66" s="6">
        <f t="shared" si="2"/>
        <v>-0.28835876485647971</v>
      </c>
      <c r="G66" s="6">
        <f t="shared" si="2"/>
        <v>0.17107886218944923</v>
      </c>
      <c r="H66" s="6">
        <f t="shared" si="2"/>
        <v>0.86420495381388895</v>
      </c>
      <c r="I66" s="6">
        <f t="shared" si="2"/>
        <v>1.3085493046776233</v>
      </c>
      <c r="K66" s="6">
        <f t="shared" si="3"/>
        <v>-0.28823529411764703</v>
      </c>
      <c r="L66" s="6">
        <f t="shared" si="3"/>
        <v>0.17146776406035658</v>
      </c>
      <c r="M66" s="6">
        <f t="shared" si="3"/>
        <v>0.86350148367952517</v>
      </c>
      <c r="N66" s="6">
        <f t="shared" si="3"/>
        <v>1.3067993366500827</v>
      </c>
    </row>
    <row r="67" spans="2:14" ht="6" customHeight="1" x14ac:dyDescent="0.25">
      <c r="E67" s="10"/>
    </row>
    <row r="68" spans="2:14" x14ac:dyDescent="0.25">
      <c r="B68" s="4"/>
      <c r="E68" s="25" t="s">
        <v>7</v>
      </c>
    </row>
    <row r="69" spans="2:14" ht="15.75" customHeight="1" x14ac:dyDescent="0.25">
      <c r="B69" s="4"/>
      <c r="C69" s="4"/>
      <c r="D69" s="4"/>
      <c r="E69" s="12">
        <f>Input!$J$30</f>
        <v>2023</v>
      </c>
      <c r="F69" s="6">
        <f t="shared" ref="F69:I73" si="4">F29/F30-1</f>
        <v>-0.75504622285432965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K69" s="6">
        <f t="shared" ref="K69:N73" si="5">K29/K30-1</f>
        <v>-0.75593220338983047</v>
      </c>
      <c r="L69" s="6">
        <f t="shared" si="5"/>
        <v>-1</v>
      </c>
      <c r="M69" s="6">
        <f t="shared" si="5"/>
        <v>-1</v>
      </c>
      <c r="N69" s="6">
        <f t="shared" si="5"/>
        <v>-1</v>
      </c>
    </row>
    <row r="70" spans="2:14" ht="15" customHeight="1" x14ac:dyDescent="0.25">
      <c r="B70" s="4"/>
      <c r="C70" s="4"/>
      <c r="D70" s="4"/>
      <c r="E70" s="12">
        <f>Input!$J$31</f>
        <v>2022</v>
      </c>
      <c r="F70" s="6">
        <f t="shared" si="4"/>
        <v>8.3959812046665805E-2</v>
      </c>
      <c r="G70" s="6">
        <f t="shared" si="4"/>
        <v>8.8248425021082433E-2</v>
      </c>
      <c r="H70" s="6">
        <f t="shared" si="4"/>
        <v>2.1293453501039838E-2</v>
      </c>
      <c r="I70" s="6">
        <f t="shared" si="4"/>
        <v>-0.22517571884984022</v>
      </c>
      <c r="K70" s="6">
        <f t="shared" si="5"/>
        <v>8.4558823529411686E-2</v>
      </c>
      <c r="L70" s="6">
        <f t="shared" si="5"/>
        <v>8.8888888888888795E-2</v>
      </c>
      <c r="M70" s="6">
        <f t="shared" si="5"/>
        <v>1.8987341772152E-2</v>
      </c>
      <c r="N70" s="6">
        <f t="shared" si="5"/>
        <v>-0.22691292875989444</v>
      </c>
    </row>
    <row r="71" spans="2:14" ht="15" customHeight="1" x14ac:dyDescent="0.25">
      <c r="B71" s="4"/>
      <c r="C71" s="4"/>
      <c r="D71" s="4"/>
      <c r="E71" s="12">
        <f>Input!$J$32</f>
        <v>2021</v>
      </c>
      <c r="F71" s="6">
        <f t="shared" si="4"/>
        <v>2.5665413455125075E-2</v>
      </c>
      <c r="G71" s="6">
        <f t="shared" si="4"/>
        <v>0.35705149781218437</v>
      </c>
      <c r="H71" s="6">
        <f t="shared" si="4"/>
        <v>0.27366761274046048</v>
      </c>
      <c r="I71" s="6">
        <f t="shared" si="4"/>
        <v>0.23166360470171243</v>
      </c>
      <c r="K71" s="6">
        <f t="shared" si="5"/>
        <v>2.6415094339622636E-2</v>
      </c>
      <c r="L71" s="6">
        <f t="shared" si="5"/>
        <v>0.35775862068965525</v>
      </c>
      <c r="M71" s="6">
        <f t="shared" si="5"/>
        <v>0.27419354838709675</v>
      </c>
      <c r="N71" s="6">
        <f t="shared" si="5"/>
        <v>0.23452768729641704</v>
      </c>
    </row>
    <row r="72" spans="2:14" ht="15" customHeight="1" x14ac:dyDescent="0.25">
      <c r="B72" s="4"/>
      <c r="C72" s="4"/>
      <c r="D72" s="4"/>
      <c r="E72" s="12">
        <f>Input!$J$33</f>
        <v>2020</v>
      </c>
      <c r="F72" s="6">
        <f t="shared" si="4"/>
        <v>-2.1662413970691574E-2</v>
      </c>
      <c r="G72" s="6">
        <f t="shared" si="4"/>
        <v>-0.22939254033303935</v>
      </c>
      <c r="H72" s="6">
        <f t="shared" si="4"/>
        <v>-0.14297297297297296</v>
      </c>
      <c r="I72" s="6">
        <f t="shared" si="4"/>
        <v>-7.3748146731072772E-2</v>
      </c>
      <c r="K72" s="6">
        <f t="shared" si="5"/>
        <v>-2.2140221402214055E-2</v>
      </c>
      <c r="L72" s="6">
        <f t="shared" si="5"/>
        <v>-0.22923588039867104</v>
      </c>
      <c r="M72" s="6">
        <f t="shared" si="5"/>
        <v>-0.1418685121107266</v>
      </c>
      <c r="N72" s="6">
        <f t="shared" si="5"/>
        <v>-7.5301204819277157E-2</v>
      </c>
    </row>
    <row r="73" spans="2:14" ht="15" customHeight="1" x14ac:dyDescent="0.25">
      <c r="B73" s="4"/>
      <c r="C73" s="4"/>
      <c r="D73" s="4"/>
      <c r="E73" s="12">
        <f>Input!$J$34</f>
        <v>2019</v>
      </c>
      <c r="F73" s="6">
        <f t="shared" si="4"/>
        <v>-0.11425127972526405</v>
      </c>
      <c r="G73" s="6">
        <f t="shared" si="4"/>
        <v>-3.2230533661328331E-2</v>
      </c>
      <c r="H73" s="6">
        <f t="shared" si="4"/>
        <v>-1.8807246767241326E-2</v>
      </c>
      <c r="I73" s="6">
        <f t="shared" si="4"/>
        <v>4.4194648604505282E-3</v>
      </c>
      <c r="K73" s="6">
        <f t="shared" si="5"/>
        <v>-0.1143790849673203</v>
      </c>
      <c r="L73" s="6">
        <f t="shared" si="5"/>
        <v>-3.2154340836012874E-2</v>
      </c>
      <c r="M73" s="6">
        <f t="shared" si="5"/>
        <v>-2.033898305084747E-2</v>
      </c>
      <c r="N73" s="6">
        <f t="shared" si="5"/>
        <v>6.0606060606060996E-3</v>
      </c>
    </row>
    <row r="74" spans="2:14" ht="6" customHeight="1" x14ac:dyDescent="0.25">
      <c r="E74" s="10"/>
    </row>
    <row r="75" spans="2:14" x14ac:dyDescent="0.25">
      <c r="B75" s="4"/>
      <c r="E75" s="25" t="s">
        <v>27</v>
      </c>
    </row>
    <row r="76" spans="2:14" ht="15.75" customHeight="1" x14ac:dyDescent="0.25">
      <c r="B76" s="4"/>
      <c r="C76" s="4"/>
      <c r="D76" s="4"/>
      <c r="E76" s="12">
        <f>Input!$J$30</f>
        <v>2023</v>
      </c>
      <c r="F76" s="6">
        <f t="shared" ref="F76:I80" si="6">F37/F38-1</f>
        <v>-0.88753476969496958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K76" s="6">
        <f t="shared" ref="K76:N80" si="7">K37/K38-1</f>
        <v>-0.88742690058479534</v>
      </c>
      <c r="L76" s="6">
        <f t="shared" si="7"/>
        <v>-1</v>
      </c>
      <c r="M76" s="6">
        <f t="shared" si="7"/>
        <v>-1</v>
      </c>
      <c r="N76" s="6">
        <f t="shared" si="7"/>
        <v>-1</v>
      </c>
    </row>
    <row r="77" spans="2:14" ht="15" customHeight="1" x14ac:dyDescent="0.25">
      <c r="B77" s="4"/>
      <c r="C77" s="4"/>
      <c r="D77" s="4"/>
      <c r="E77" s="12">
        <f>Input!$J$31</f>
        <v>2022</v>
      </c>
      <c r="F77" s="6">
        <f t="shared" si="6"/>
        <v>0.54836675298814308</v>
      </c>
      <c r="G77" s="6">
        <f t="shared" si="6"/>
        <v>0.29802580213406693</v>
      </c>
      <c r="H77" s="6">
        <f t="shared" si="6"/>
        <v>-0.15515233479845225</v>
      </c>
      <c r="I77" s="6">
        <f t="shared" si="6"/>
        <v>-0.37416894798592093</v>
      </c>
      <c r="K77" s="6">
        <f t="shared" si="7"/>
        <v>0.54751131221719462</v>
      </c>
      <c r="L77" s="6">
        <f t="shared" si="7"/>
        <v>0.30000000000000004</v>
      </c>
      <c r="M77" s="6">
        <f t="shared" si="7"/>
        <v>-0.15625</v>
      </c>
      <c r="N77" s="6">
        <f t="shared" si="7"/>
        <v>-0.3737373737373737</v>
      </c>
    </row>
    <row r="78" spans="2:14" ht="15" customHeight="1" x14ac:dyDescent="0.25">
      <c r="B78" s="4"/>
      <c r="C78" s="4"/>
      <c r="D78" s="4"/>
      <c r="E78" s="12">
        <f>Input!$J$32</f>
        <v>2021</v>
      </c>
      <c r="F78" s="6">
        <f t="shared" si="6"/>
        <v>0.60090578703659348</v>
      </c>
      <c r="G78" s="6">
        <f t="shared" si="6"/>
        <v>0.97670316748732278</v>
      </c>
      <c r="H78" s="6">
        <f t="shared" si="6"/>
        <v>1.4945178521225753</v>
      </c>
      <c r="I78" s="6">
        <f t="shared" si="6"/>
        <v>1.3917538528541309</v>
      </c>
      <c r="K78" s="6">
        <f t="shared" si="7"/>
        <v>0.60144927536231885</v>
      </c>
      <c r="L78" s="6">
        <f t="shared" si="7"/>
        <v>0.971830985915493</v>
      </c>
      <c r="M78" s="6">
        <f t="shared" si="7"/>
        <v>1.4910179640718564</v>
      </c>
      <c r="N78" s="6">
        <f t="shared" si="7"/>
        <v>1.3913043478260869</v>
      </c>
    </row>
    <row r="79" spans="2:14" ht="15" customHeight="1" x14ac:dyDescent="0.25">
      <c r="B79" s="4"/>
      <c r="C79" s="4"/>
      <c r="D79" s="4"/>
      <c r="E79" s="12">
        <f>Input!$J$33</f>
        <v>2020</v>
      </c>
      <c r="F79" s="6">
        <f t="shared" si="6"/>
        <v>-0.29621869417197544</v>
      </c>
      <c r="G79" s="6">
        <f t="shared" si="6"/>
        <v>-0.26891252955082745</v>
      </c>
      <c r="H79" s="6">
        <f t="shared" si="6"/>
        <v>-0.47580684776735271</v>
      </c>
      <c r="I79" s="6">
        <f t="shared" si="6"/>
        <v>-0.43523091586517637</v>
      </c>
      <c r="K79" s="6">
        <f t="shared" si="7"/>
        <v>-0.29591836734693877</v>
      </c>
      <c r="L79" s="6">
        <f t="shared" si="7"/>
        <v>-0.26804123711340211</v>
      </c>
      <c r="M79" s="6">
        <f t="shared" si="7"/>
        <v>-0.47484276729559749</v>
      </c>
      <c r="N79" s="6">
        <f t="shared" si="7"/>
        <v>-0.43442622950819676</v>
      </c>
    </row>
    <row r="80" spans="2:14" ht="15" customHeight="1" x14ac:dyDescent="0.25">
      <c r="B80" s="4"/>
      <c r="C80" s="4"/>
      <c r="D80" s="4"/>
      <c r="E80" s="12">
        <f>Input!$J$34</f>
        <v>2019</v>
      </c>
      <c r="F80" s="6">
        <f t="shared" si="6"/>
        <v>0.18690028869358155</v>
      </c>
      <c r="G80" s="6">
        <f t="shared" si="6"/>
        <v>-5.5516086471125492E-2</v>
      </c>
      <c r="H80" s="6">
        <f t="shared" si="6"/>
        <v>1.4628955696202484E-2</v>
      </c>
      <c r="I80" s="6">
        <f t="shared" si="6"/>
        <v>-0.19633717488945368</v>
      </c>
      <c r="K80" s="6">
        <f t="shared" si="7"/>
        <v>0.18787878787878798</v>
      </c>
      <c r="L80" s="6">
        <f t="shared" si="7"/>
        <v>-5.5194805194805241E-2</v>
      </c>
      <c r="M80" s="6">
        <f t="shared" si="7"/>
        <v>1.5974440894568787E-2</v>
      </c>
      <c r="N80" s="6">
        <f t="shared" si="7"/>
        <v>-0.19736842105263153</v>
      </c>
    </row>
    <row r="81" spans="2:14" ht="6" customHeight="1" x14ac:dyDescent="0.25">
      <c r="E81" s="10"/>
    </row>
    <row r="82" spans="2:14" x14ac:dyDescent="0.25">
      <c r="B82" s="4"/>
      <c r="E82" s="25" t="s">
        <v>29</v>
      </c>
    </row>
    <row r="83" spans="2:14" ht="15.75" customHeight="1" x14ac:dyDescent="0.25">
      <c r="B83" s="4"/>
      <c r="C83" s="4"/>
      <c r="D83" s="4"/>
      <c r="E83" s="12">
        <f>Input!$J$30</f>
        <v>2023</v>
      </c>
      <c r="F83" s="6">
        <f>F45/F46-1</f>
        <v>-0.85519258898098482</v>
      </c>
      <c r="G83" s="6">
        <f t="shared" ref="G83:I83" si="8">G45/G46-1</f>
        <v>-1</v>
      </c>
      <c r="H83" s="6">
        <f t="shared" si="8"/>
        <v>-1</v>
      </c>
      <c r="I83" s="6">
        <f t="shared" si="8"/>
        <v>-1</v>
      </c>
      <c r="K83" s="6">
        <f t="shared" ref="K83:N87" si="9">K45/K46-1</f>
        <v>-0.85519951632406288</v>
      </c>
      <c r="L83" s="6">
        <f t="shared" si="9"/>
        <v>-1</v>
      </c>
      <c r="M83" s="6">
        <f t="shared" si="9"/>
        <v>-1</v>
      </c>
      <c r="N83" s="6">
        <f t="shared" si="9"/>
        <v>-1</v>
      </c>
    </row>
    <row r="84" spans="2:14" ht="15" customHeight="1" x14ac:dyDescent="0.25">
      <c r="B84" s="4"/>
      <c r="C84" s="4"/>
      <c r="D84" s="4"/>
      <c r="E84" s="12">
        <f>Input!$J$31</f>
        <v>2022</v>
      </c>
      <c r="F84" s="6">
        <f t="shared" ref="F84:I87" si="10">F46/F47-1</f>
        <v>-0.29835905603661006</v>
      </c>
      <c r="G84" s="6">
        <f t="shared" si="10"/>
        <v>-0.24382146809295457</v>
      </c>
      <c r="H84" s="6">
        <f t="shared" si="10"/>
        <v>-0.36485951721408783</v>
      </c>
      <c r="I84" s="6">
        <f t="shared" si="10"/>
        <v>-0.47638946928541581</v>
      </c>
      <c r="K84" s="6">
        <f t="shared" si="9"/>
        <v>-0.29840933191940611</v>
      </c>
      <c r="L84" s="6">
        <f t="shared" si="9"/>
        <v>-0.24386213408876301</v>
      </c>
      <c r="M84" s="6">
        <f t="shared" si="9"/>
        <v>-0.36474164133738607</v>
      </c>
      <c r="N84" s="6">
        <f t="shared" si="9"/>
        <v>-0.4764248704663212</v>
      </c>
    </row>
    <row r="85" spans="2:14" ht="15" customHeight="1" x14ac:dyDescent="0.25">
      <c r="B85" s="4"/>
      <c r="C85" s="4"/>
      <c r="D85" s="4"/>
      <c r="E85" s="12">
        <f>Input!$J$32</f>
        <v>2021</v>
      </c>
      <c r="F85" s="6">
        <f t="shared" si="10"/>
        <v>0.44210534828988979</v>
      </c>
      <c r="G85" s="6">
        <f t="shared" si="10"/>
        <v>6.5225933202357478E-2</v>
      </c>
      <c r="H85" s="6">
        <f t="shared" si="10"/>
        <v>-0.13310463121783878</v>
      </c>
      <c r="I85" s="6">
        <f t="shared" si="10"/>
        <v>-0.17600922595948887</v>
      </c>
      <c r="K85" s="6">
        <f t="shared" si="9"/>
        <v>0.44233710614866939</v>
      </c>
      <c r="L85" s="6">
        <f t="shared" si="9"/>
        <v>6.5124465677646404E-2</v>
      </c>
      <c r="M85" s="6">
        <f t="shared" si="9"/>
        <v>-0.13326015367727773</v>
      </c>
      <c r="N85" s="6">
        <f t="shared" si="9"/>
        <v>-0.17591801878736124</v>
      </c>
    </row>
    <row r="86" spans="2:14" ht="15" customHeight="1" x14ac:dyDescent="0.25">
      <c r="B86" s="4"/>
      <c r="C86" s="4"/>
      <c r="D86" s="4"/>
      <c r="E86" s="12">
        <f>Input!$J$33</f>
        <v>2020</v>
      </c>
      <c r="F86" s="6">
        <f t="shared" si="10"/>
        <v>0.32160798648966415</v>
      </c>
      <c r="G86" s="6">
        <f t="shared" si="10"/>
        <v>0.29450661241098675</v>
      </c>
      <c r="H86" s="6">
        <f t="shared" si="10"/>
        <v>0.30075858991521631</v>
      </c>
      <c r="I86" s="6">
        <f t="shared" si="10"/>
        <v>0.31623550401427303</v>
      </c>
      <c r="K86" s="6">
        <f t="shared" si="9"/>
        <v>0.32134195634599849</v>
      </c>
      <c r="L86" s="6">
        <f t="shared" si="9"/>
        <v>0.29459635416666674</v>
      </c>
      <c r="M86" s="6">
        <f t="shared" si="9"/>
        <v>0.30068532267275838</v>
      </c>
      <c r="N86" s="6">
        <f t="shared" si="9"/>
        <v>0.31610002809778037</v>
      </c>
    </row>
    <row r="87" spans="2:14" ht="15" customHeight="1" x14ac:dyDescent="0.25">
      <c r="B87" s="4"/>
      <c r="C87" s="4"/>
      <c r="D87" s="4"/>
      <c r="E87" s="12">
        <f>Input!$J$34</f>
        <v>2019</v>
      </c>
      <c r="F87" s="6">
        <f t="shared" si="10"/>
        <v>-0.11651053864168615</v>
      </c>
      <c r="G87" s="6">
        <f t="shared" si="10"/>
        <v>2.0387359836901986E-3</v>
      </c>
      <c r="H87" s="6">
        <f t="shared" si="10"/>
        <v>0.19565548780487818</v>
      </c>
      <c r="I87" s="6">
        <f t="shared" si="10"/>
        <v>0.27025495750708206</v>
      </c>
      <c r="K87" s="6">
        <f t="shared" si="9"/>
        <v>-0.11642857142857144</v>
      </c>
      <c r="L87" s="6">
        <f t="shared" si="9"/>
        <v>1.9569471624265589E-3</v>
      </c>
      <c r="M87" s="6">
        <f t="shared" si="9"/>
        <v>0.19562990781836809</v>
      </c>
      <c r="N87" s="6">
        <f t="shared" si="9"/>
        <v>0.27016416845110625</v>
      </c>
    </row>
    <row r="88" spans="2:14" x14ac:dyDescent="0.25">
      <c r="B88" s="4"/>
    </row>
    <row r="89" spans="2:14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7919-52A6-4FA0-A007-2073B9646021}">
  <sheetPr>
    <tabColor theme="4" tint="-0.249977111117893"/>
    <pageSetUpPr fitToPage="1"/>
  </sheetPr>
  <dimension ref="B1:O75"/>
  <sheetViews>
    <sheetView showGridLines="0" zoomScale="85" zoomScaleNormal="85" workbookViewId="0">
      <selection activeCell="E48" sqref="E48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6" width="10.5703125" style="2" customWidth="1"/>
    <col min="7" max="7" width="3.28515625" style="2" customWidth="1"/>
    <col min="8" max="16384" width="9.140625" style="2"/>
  </cols>
  <sheetData>
    <row r="1" spans="2:6" ht="15.75" x14ac:dyDescent="0.25">
      <c r="B1" s="1"/>
    </row>
    <row r="2" spans="2:6" x14ac:dyDescent="0.25">
      <c r="B2" s="28"/>
      <c r="C2" s="23" t="s">
        <v>40</v>
      </c>
      <c r="D2" s="23" t="s">
        <v>43</v>
      </c>
      <c r="E2" s="23" t="s">
        <v>44</v>
      </c>
      <c r="F2" s="23" t="s">
        <v>37</v>
      </c>
    </row>
    <row r="3" spans="2:6" x14ac:dyDescent="0.25">
      <c r="B3" s="30" t="s">
        <v>8</v>
      </c>
      <c r="C3" s="31"/>
      <c r="D3" s="31"/>
      <c r="E3" s="31"/>
      <c r="F3" s="31"/>
    </row>
    <row r="4" spans="2:6" ht="3.75" customHeight="1" x14ac:dyDescent="0.25">
      <c r="B4" s="9"/>
    </row>
    <row r="5" spans="2:6" x14ac:dyDescent="0.25">
      <c r="B5" s="25" t="s">
        <v>5</v>
      </c>
    </row>
    <row r="6" spans="2:6" ht="15.75" customHeight="1" x14ac:dyDescent="0.25">
      <c r="B6" s="12">
        <f>Input!$J$30</f>
        <v>2023</v>
      </c>
      <c r="C6" s="5">
        <f>'OOPD (QTD)'!K13</f>
        <v>441</v>
      </c>
      <c r="D6" s="5">
        <f>'OOPD (QTD)'!L13</f>
        <v>0</v>
      </c>
      <c r="E6" s="5">
        <f>'OOPD (QTD)'!M13</f>
        <v>0</v>
      </c>
      <c r="F6" s="5">
        <f>'OOPD (QTD)'!N13</f>
        <v>0</v>
      </c>
    </row>
    <row r="7" spans="2:6" x14ac:dyDescent="0.25">
      <c r="B7" s="12">
        <f>Input!$J$31</f>
        <v>2022</v>
      </c>
      <c r="C7" s="5">
        <f>'OOPD (QTD)'!K14</f>
        <v>2098</v>
      </c>
      <c r="D7" s="5">
        <f>'OOPD (QTD)'!L14</f>
        <v>2094</v>
      </c>
      <c r="E7" s="5">
        <f>'OOPD (QTD)'!M14</f>
        <v>1685</v>
      </c>
      <c r="F7" s="5">
        <f>'OOPD (QTD)'!N14</f>
        <v>1168</v>
      </c>
    </row>
    <row r="8" spans="2:6" x14ac:dyDescent="0.25">
      <c r="B8" s="12">
        <f>Input!$J$32</f>
        <v>2021</v>
      </c>
      <c r="C8" s="5">
        <f>'OOPD (QTD)'!K15</f>
        <v>2275</v>
      </c>
      <c r="D8" s="5">
        <f>'OOPD (QTD)'!L15</f>
        <v>2381</v>
      </c>
      <c r="E8" s="5">
        <f>'OOPD (QTD)'!M15</f>
        <v>2191</v>
      </c>
      <c r="F8" s="5">
        <f>'OOPD (QTD)'!N15</f>
        <v>1849</v>
      </c>
    </row>
    <row r="9" spans="2:6" x14ac:dyDescent="0.25">
      <c r="B9" s="12">
        <f>Input!$J$33</f>
        <v>2020</v>
      </c>
      <c r="C9" s="5">
        <f>'OOPD (QTD)'!K16</f>
        <v>1978</v>
      </c>
      <c r="D9" s="5">
        <f>'OOPD (QTD)'!L16</f>
        <v>1919</v>
      </c>
      <c r="E9" s="5">
        <f>'OOPD (QTD)'!M16</f>
        <v>2405</v>
      </c>
      <c r="F9" s="5">
        <f>'OOPD (QTD)'!N16</f>
        <v>1925</v>
      </c>
    </row>
    <row r="10" spans="2:6" x14ac:dyDescent="0.25">
      <c r="B10" s="12">
        <f>Input!$J$34</f>
        <v>2019</v>
      </c>
      <c r="C10" s="5">
        <f>'OOPD (QTD)'!K17</f>
        <v>1907</v>
      </c>
      <c r="D10" s="5">
        <f>'OOPD (QTD)'!L17</f>
        <v>2251</v>
      </c>
      <c r="E10" s="5">
        <f>'OOPD (QTD)'!M17</f>
        <v>2108</v>
      </c>
      <c r="F10" s="5">
        <f>'OOPD (QTD)'!N17</f>
        <v>1622</v>
      </c>
    </row>
    <row r="11" spans="2:6" ht="6" customHeight="1" x14ac:dyDescent="0.25">
      <c r="B11" s="10"/>
    </row>
    <row r="12" spans="2:6" x14ac:dyDescent="0.25">
      <c r="B12" s="25" t="s">
        <v>6</v>
      </c>
    </row>
    <row r="13" spans="2:6" ht="15.75" customHeight="1" x14ac:dyDescent="0.25">
      <c r="B13" s="12">
        <f>Input!$J$30</f>
        <v>2023</v>
      </c>
      <c r="C13" s="5">
        <f>'OOPD (QTD)'!K21</f>
        <v>104</v>
      </c>
      <c r="D13" s="5">
        <f>'OOPD (QTD)'!L21</f>
        <v>0</v>
      </c>
      <c r="E13" s="5">
        <f>'OOPD (QTD)'!M21</f>
        <v>0</v>
      </c>
      <c r="F13" s="5">
        <f>'OOPD (QTD)'!N21</f>
        <v>0</v>
      </c>
    </row>
    <row r="14" spans="2:6" x14ac:dyDescent="0.25">
      <c r="B14" s="12">
        <f>Input!$J$31</f>
        <v>2022</v>
      </c>
      <c r="C14" s="5">
        <f>'OOPD (QTD)'!K22</f>
        <v>1061</v>
      </c>
      <c r="D14" s="5">
        <f>'OOPD (QTD)'!L22</f>
        <v>663</v>
      </c>
      <c r="E14" s="5">
        <f>'OOPD (QTD)'!M22</f>
        <v>517</v>
      </c>
      <c r="F14" s="5">
        <f>'OOPD (QTD)'!N22</f>
        <v>363</v>
      </c>
    </row>
    <row r="15" spans="2:6" x14ac:dyDescent="0.25">
      <c r="B15" s="12">
        <f>Input!$J$32</f>
        <v>2021</v>
      </c>
      <c r="C15" s="5">
        <f>'OOPD (QTD)'!K23</f>
        <v>2652</v>
      </c>
      <c r="D15" s="5">
        <f>'OOPD (QTD)'!L23</f>
        <v>1752</v>
      </c>
      <c r="E15" s="5">
        <f>'OOPD (QTD)'!M23</f>
        <v>1771</v>
      </c>
      <c r="F15" s="5">
        <f>'OOPD (QTD)'!N23</f>
        <v>1342</v>
      </c>
    </row>
    <row r="16" spans="2:6" x14ac:dyDescent="0.25">
      <c r="B16" s="12">
        <f>Input!$J$33</f>
        <v>2020</v>
      </c>
      <c r="C16" s="5">
        <f>'OOPD (QTD)'!K24</f>
        <v>2884</v>
      </c>
      <c r="D16" s="5">
        <f>'OOPD (QTD)'!L24</f>
        <v>2898</v>
      </c>
      <c r="E16" s="5">
        <f>'OOPD (QTD)'!M24</f>
        <v>3154</v>
      </c>
      <c r="F16" s="5">
        <f>'OOPD (QTD)'!N24</f>
        <v>2923</v>
      </c>
    </row>
    <row r="17" spans="2:6" x14ac:dyDescent="0.25">
      <c r="B17" s="12">
        <f>Input!$J$34</f>
        <v>2019</v>
      </c>
      <c r="C17" s="5">
        <f>'OOPD (QTD)'!K25</f>
        <v>1001</v>
      </c>
      <c r="D17" s="5">
        <f>'OOPD (QTD)'!L25</f>
        <v>1408</v>
      </c>
      <c r="E17" s="5">
        <f>'OOPD (QTD)'!M25</f>
        <v>1922</v>
      </c>
      <c r="F17" s="5">
        <f>'OOPD (QTD)'!N25</f>
        <v>1487</v>
      </c>
    </row>
    <row r="18" spans="2:6" ht="6" customHeight="1" x14ac:dyDescent="0.25">
      <c r="B18" s="10"/>
    </row>
    <row r="19" spans="2:6" x14ac:dyDescent="0.25">
      <c r="B19" s="25" t="s">
        <v>7</v>
      </c>
    </row>
    <row r="20" spans="2:6" ht="15.75" customHeight="1" x14ac:dyDescent="0.25">
      <c r="B20" s="12">
        <f>Input!$J$30</f>
        <v>2023</v>
      </c>
      <c r="C20" s="5">
        <f>'OOPD (QTD)'!K29</f>
        <v>132</v>
      </c>
      <c r="D20" s="5">
        <f>'OOPD (QTD)'!L29</f>
        <v>0</v>
      </c>
      <c r="E20" s="5">
        <f>'OOPD (QTD)'!M29</f>
        <v>0</v>
      </c>
      <c r="F20" s="5">
        <f>'OOPD (QTD)'!N29</f>
        <v>0</v>
      </c>
    </row>
    <row r="21" spans="2:6" x14ac:dyDescent="0.25">
      <c r="B21" s="12">
        <f>Input!$J$31</f>
        <v>2022</v>
      </c>
      <c r="C21" s="5">
        <f>'OOPD (QTD)'!K30</f>
        <v>572</v>
      </c>
      <c r="D21" s="5">
        <f>'OOPD (QTD)'!L30</f>
        <v>557</v>
      </c>
      <c r="E21" s="5">
        <f>'OOPD (QTD)'!M30</f>
        <v>482</v>
      </c>
      <c r="F21" s="5">
        <f>'OOPD (QTD)'!N30</f>
        <v>391</v>
      </c>
    </row>
    <row r="22" spans="2:6" x14ac:dyDescent="0.25">
      <c r="B22" s="12">
        <f>Input!$J$32</f>
        <v>2021</v>
      </c>
      <c r="C22" s="5">
        <f>'OOPD (QTD)'!K31</f>
        <v>537</v>
      </c>
      <c r="D22" s="5">
        <f>'OOPD (QTD)'!L31</f>
        <v>579</v>
      </c>
      <c r="E22" s="5">
        <f>'OOPD (QTD)'!M31</f>
        <v>540</v>
      </c>
      <c r="F22" s="5">
        <f>'OOPD (QTD)'!N31</f>
        <v>539</v>
      </c>
    </row>
    <row r="23" spans="2:6" x14ac:dyDescent="0.25">
      <c r="B23" s="12">
        <f>Input!$J$33</f>
        <v>2020</v>
      </c>
      <c r="C23" s="5">
        <f>'OOPD (QTD)'!K32</f>
        <v>510</v>
      </c>
      <c r="D23" s="5">
        <f>'OOPD (QTD)'!L32</f>
        <v>362</v>
      </c>
      <c r="E23" s="5">
        <f>'OOPD (QTD)'!M32</f>
        <v>486</v>
      </c>
      <c r="F23" s="5">
        <f>'OOPD (QTD)'!N32</f>
        <v>509</v>
      </c>
    </row>
    <row r="24" spans="2:6" x14ac:dyDescent="0.25">
      <c r="B24" s="12">
        <f>Input!$J$34</f>
        <v>2019</v>
      </c>
      <c r="C24" s="5">
        <f>'OOPD (QTD)'!K33</f>
        <v>491</v>
      </c>
      <c r="D24" s="5">
        <f>'OOPD (QTD)'!L33</f>
        <v>515</v>
      </c>
      <c r="E24" s="5">
        <f>'OOPD (QTD)'!M33</f>
        <v>523</v>
      </c>
      <c r="F24" s="5">
        <f>'OOPD (QTD)'!N33</f>
        <v>522</v>
      </c>
    </row>
    <row r="25" spans="2:6" ht="6" customHeight="1" x14ac:dyDescent="0.25">
      <c r="B25" s="10"/>
    </row>
    <row r="26" spans="2:6" x14ac:dyDescent="0.25">
      <c r="B26" s="25" t="s">
        <v>27</v>
      </c>
    </row>
    <row r="27" spans="2:6" ht="15.75" customHeight="1" x14ac:dyDescent="0.25">
      <c r="B27" s="12">
        <f>Input!$J$30</f>
        <v>2023</v>
      </c>
      <c r="C27" s="5">
        <f>'OOPD (QTD)'!K37</f>
        <v>184</v>
      </c>
      <c r="D27" s="5">
        <f>'OOPD (QTD)'!L37</f>
        <v>0</v>
      </c>
      <c r="E27" s="5">
        <f>'OOPD (QTD)'!M37</f>
        <v>0</v>
      </c>
      <c r="F27" s="5">
        <f>'OOPD (QTD)'!N37</f>
        <v>0</v>
      </c>
    </row>
    <row r="28" spans="2:6" x14ac:dyDescent="0.25">
      <c r="B28" s="12">
        <f>Input!$J$31</f>
        <v>2022</v>
      </c>
      <c r="C28" s="5">
        <f>'OOPD (QTD)'!K38</f>
        <v>769</v>
      </c>
      <c r="D28" s="5">
        <f>'OOPD (QTD)'!L38</f>
        <v>705</v>
      </c>
      <c r="E28" s="5">
        <f>'OOPD (QTD)'!M38</f>
        <v>538</v>
      </c>
      <c r="F28" s="5">
        <f>'OOPD (QTD)'!N38</f>
        <v>546</v>
      </c>
    </row>
    <row r="29" spans="2:6" x14ac:dyDescent="0.25">
      <c r="B29" s="12">
        <f>Input!$J$32</f>
        <v>2021</v>
      </c>
      <c r="C29" s="5">
        <f>'OOPD (QTD)'!K39</f>
        <v>491</v>
      </c>
      <c r="D29" s="5">
        <f>'OOPD (QTD)'!L39</f>
        <v>436</v>
      </c>
      <c r="E29" s="5">
        <f>'OOPD (QTD)'!M39</f>
        <v>479</v>
      </c>
      <c r="F29" s="5">
        <f>'OOPD (QTD)'!N39</f>
        <v>520</v>
      </c>
    </row>
    <row r="30" spans="2:6" x14ac:dyDescent="0.25">
      <c r="B30" s="12">
        <f>Input!$J$33</f>
        <v>2020</v>
      </c>
      <c r="C30" s="5">
        <f>'OOPD (QTD)'!K40</f>
        <v>345</v>
      </c>
      <c r="D30" s="5">
        <f>'OOPD (QTD)'!L40</f>
        <v>310</v>
      </c>
      <c r="E30" s="5">
        <f>'OOPD (QTD)'!M40</f>
        <v>370</v>
      </c>
      <c r="F30" s="5">
        <f>'OOPD (QTD)'!N40</f>
        <v>273</v>
      </c>
    </row>
    <row r="31" spans="2:6" x14ac:dyDescent="0.25">
      <c r="B31" s="12">
        <f>Input!$J$34</f>
        <v>2019</v>
      </c>
      <c r="C31" s="5">
        <f>'OOPD (QTD)'!K41</f>
        <v>335</v>
      </c>
      <c r="D31" s="5">
        <f>'OOPD (QTD)'!L41</f>
        <v>454</v>
      </c>
      <c r="E31" s="5">
        <f>'OOPD (QTD)'!M41</f>
        <v>405</v>
      </c>
      <c r="F31" s="5">
        <f>'OOPD (QTD)'!N41</f>
        <v>364</v>
      </c>
    </row>
    <row r="32" spans="2:6" ht="6" customHeight="1" x14ac:dyDescent="0.25">
      <c r="B32" s="10"/>
    </row>
    <row r="33" spans="2:15" x14ac:dyDescent="0.25">
      <c r="B33" s="25" t="s">
        <v>29</v>
      </c>
    </row>
    <row r="34" spans="2:15" ht="15.75" customHeight="1" x14ac:dyDescent="0.25">
      <c r="B34" s="12">
        <f>Input!$J$30</f>
        <v>2023</v>
      </c>
      <c r="C34" s="5">
        <f>'OOPD (QTD)'!K45</f>
        <v>861</v>
      </c>
      <c r="D34" s="5">
        <f>'OOPD (QTD)'!L45</f>
        <v>0</v>
      </c>
      <c r="E34" s="5">
        <f>'OOPD (QTD)'!M45</f>
        <v>0</v>
      </c>
      <c r="F34" s="5">
        <f>'OOPD (QTD)'!N45</f>
        <v>0</v>
      </c>
    </row>
    <row r="35" spans="2:15" x14ac:dyDescent="0.25">
      <c r="B35" s="12">
        <f>Input!$J$31</f>
        <v>2022</v>
      </c>
      <c r="C35" s="5">
        <f>'OOPD (QTD)'!K46</f>
        <v>4500</v>
      </c>
      <c r="D35" s="5">
        <f>'OOPD (QTD)'!L46</f>
        <v>4019</v>
      </c>
      <c r="E35" s="5">
        <f>'OOPD (QTD)'!M46</f>
        <v>3222</v>
      </c>
      <c r="F35" s="5">
        <f>'OOPD (QTD)'!N46</f>
        <v>2469</v>
      </c>
    </row>
    <row r="36" spans="2:15" x14ac:dyDescent="0.25">
      <c r="B36" s="12">
        <f>Input!$J$32</f>
        <v>2021</v>
      </c>
      <c r="C36" s="5">
        <f>'OOPD (QTD)'!K47</f>
        <v>5954</v>
      </c>
      <c r="D36" s="5">
        <f>'OOPD (QTD)'!L47</f>
        <v>5148</v>
      </c>
      <c r="E36" s="5">
        <f>'OOPD (QTD)'!M47</f>
        <v>4981</v>
      </c>
      <c r="F36" s="5">
        <f>'OOPD (QTD)'!N47</f>
        <v>4250</v>
      </c>
    </row>
    <row r="37" spans="2:15" x14ac:dyDescent="0.25">
      <c r="B37" s="12">
        <f>Input!$J$33</f>
        <v>2020</v>
      </c>
      <c r="C37" s="5">
        <f>'OOPD (QTD)'!K48</f>
        <v>5716</v>
      </c>
      <c r="D37" s="5">
        <f>'OOPD (QTD)'!L48</f>
        <v>5489</v>
      </c>
      <c r="E37" s="5">
        <f>'OOPD (QTD)'!M48</f>
        <v>6416</v>
      </c>
      <c r="F37" s="5">
        <f>'OOPD (QTD)'!N48</f>
        <v>5629</v>
      </c>
    </row>
    <row r="38" spans="2:15" x14ac:dyDescent="0.25">
      <c r="B38" s="12">
        <f>Input!$J$34</f>
        <v>2019</v>
      </c>
      <c r="C38" s="5">
        <f>'OOPD (QTD)'!K49</f>
        <v>3734</v>
      </c>
      <c r="D38" s="5">
        <f>'OOPD (QTD)'!L49</f>
        <v>4628</v>
      </c>
      <c r="E38" s="5">
        <f>'OOPD (QTD)'!M49</f>
        <v>4958</v>
      </c>
      <c r="F38" s="5">
        <f>'OOPD (QTD)'!N49</f>
        <v>3995</v>
      </c>
    </row>
    <row r="39" spans="2:15" ht="9" customHeight="1" x14ac:dyDescent="0.25"/>
    <row r="40" spans="2:15" x14ac:dyDescent="0.25">
      <c r="B40" s="20" t="s">
        <v>34</v>
      </c>
      <c r="C40" s="21"/>
      <c r="D40" s="21"/>
      <c r="E40" s="21"/>
      <c r="F40" s="21"/>
    </row>
    <row r="41" spans="2:15" ht="3.75" customHeight="1" x14ac:dyDescent="0.25">
      <c r="B41" s="9"/>
    </row>
    <row r="42" spans="2:15" x14ac:dyDescent="0.25">
      <c r="B42" s="25" t="s">
        <v>5</v>
      </c>
    </row>
    <row r="43" spans="2:15" ht="15.75" customHeight="1" x14ac:dyDescent="0.25">
      <c r="B43" s="12">
        <f>Input!$J$30</f>
        <v>2023</v>
      </c>
      <c r="C43" s="6">
        <f>'OOPD (QTD)'!K55</f>
        <v>-0.78979980934223071</v>
      </c>
      <c r="D43" s="6">
        <f>'OOPD (QTD)'!L55</f>
        <v>-1</v>
      </c>
      <c r="E43" s="6">
        <f>'OOPD (QTD)'!M55</f>
        <v>-1</v>
      </c>
      <c r="F43" s="6">
        <f>'OOPD (QTD)'!N55</f>
        <v>-1</v>
      </c>
      <c r="H43" s="11"/>
      <c r="I43" s="11"/>
      <c r="J43" s="11"/>
      <c r="K43" s="11"/>
      <c r="L43" s="11"/>
      <c r="M43" s="11"/>
      <c r="N43" s="11"/>
      <c r="O43" s="11"/>
    </row>
    <row r="44" spans="2:15" ht="15" customHeight="1" x14ac:dyDescent="0.25">
      <c r="B44" s="12">
        <f>Input!$J$31</f>
        <v>2022</v>
      </c>
      <c r="C44" s="6">
        <f>'OOPD (QTD)'!K56</f>
        <v>-7.780219780219777E-2</v>
      </c>
      <c r="D44" s="6">
        <f>'OOPD (QTD)'!L56</f>
        <v>-0.120537589248215</v>
      </c>
      <c r="E44" s="6">
        <f>'OOPD (QTD)'!M56</f>
        <v>-0.23094477407576453</v>
      </c>
      <c r="F44" s="6">
        <f>'OOPD (QTD)'!N56</f>
        <v>-0.36830719307733906</v>
      </c>
    </row>
    <row r="45" spans="2:15" ht="15" customHeight="1" x14ac:dyDescent="0.25">
      <c r="B45" s="12">
        <f>Input!$J$32</f>
        <v>2021</v>
      </c>
      <c r="C45" s="6">
        <f>'OOPD (QTD)'!K57</f>
        <v>0.15015166835187066</v>
      </c>
      <c r="D45" s="6">
        <f>'OOPD (QTD)'!L57</f>
        <v>0.24075039082855665</v>
      </c>
      <c r="E45" s="6">
        <f>'OOPD (QTD)'!M57</f>
        <v>-8.8981288981288986E-2</v>
      </c>
      <c r="F45" s="6">
        <f>'OOPD (QTD)'!N57</f>
        <v>-3.9480519480519449E-2</v>
      </c>
    </row>
    <row r="46" spans="2:15" ht="15" customHeight="1" x14ac:dyDescent="0.25">
      <c r="B46" s="12">
        <f>Input!$J$33</f>
        <v>2020</v>
      </c>
      <c r="C46" s="6">
        <f>'OOPD (QTD)'!K58</f>
        <v>3.7231253277399068E-2</v>
      </c>
      <c r="D46" s="6">
        <f>'OOPD (QTD)'!L58</f>
        <v>-0.14749000444247007</v>
      </c>
      <c r="E46" s="6">
        <f>'OOPD (QTD)'!M58</f>
        <v>0.14089184060721061</v>
      </c>
      <c r="F46" s="6">
        <f>'OOPD (QTD)'!N58</f>
        <v>0.1868064118372379</v>
      </c>
    </row>
    <row r="47" spans="2:15" ht="15" customHeight="1" x14ac:dyDescent="0.25">
      <c r="B47" s="12">
        <f>Input!$J$34</f>
        <v>2019</v>
      </c>
      <c r="C47" s="6">
        <f>'OOPD (QTD)'!K59</f>
        <v>-5.9200789343857974E-2</v>
      </c>
      <c r="D47" s="6">
        <f>'OOPD (QTD)'!L59</f>
        <v>-2.7645788336933097E-2</v>
      </c>
      <c r="E47" s="6">
        <f>'OOPD (QTD)'!M59</f>
        <v>1.9835510401548184E-2</v>
      </c>
      <c r="F47" s="6">
        <f>'OOPD (QTD)'!N59</f>
        <v>6.8280571073866536E-3</v>
      </c>
    </row>
    <row r="48" spans="2:15" ht="6" customHeight="1" x14ac:dyDescent="0.25">
      <c r="B48" s="12"/>
    </row>
    <row r="49" spans="2:15" x14ac:dyDescent="0.25">
      <c r="B49" s="25" t="s">
        <v>6</v>
      </c>
    </row>
    <row r="50" spans="2:15" ht="15.75" customHeight="1" x14ac:dyDescent="0.25">
      <c r="B50" s="12">
        <f>Input!$J$30</f>
        <v>2023</v>
      </c>
      <c r="C50" s="6">
        <f>'OOPD (QTD)'!K62</f>
        <v>-0.90197926484448632</v>
      </c>
      <c r="D50" s="6">
        <f>'OOPD (QTD)'!L62</f>
        <v>-1</v>
      </c>
      <c r="E50" s="6">
        <f>'OOPD (QTD)'!M62</f>
        <v>-1</v>
      </c>
      <c r="F50" s="6">
        <f>'OOPD (QTD)'!N62</f>
        <v>-1</v>
      </c>
      <c r="H50" s="11"/>
      <c r="I50" s="11"/>
      <c r="J50" s="11"/>
      <c r="K50" s="11"/>
      <c r="L50" s="11"/>
      <c r="M50" s="11"/>
      <c r="N50" s="11"/>
      <c r="O50" s="11"/>
    </row>
    <row r="51" spans="2:15" ht="15" customHeight="1" x14ac:dyDescent="0.25">
      <c r="B51" s="12">
        <f>Input!$J$31</f>
        <v>2022</v>
      </c>
      <c r="C51" s="6">
        <f>'OOPD (QTD)'!K63</f>
        <v>-0.59992458521870284</v>
      </c>
      <c r="D51" s="6">
        <f>'OOPD (QTD)'!L63</f>
        <v>-0.62157534246575341</v>
      </c>
      <c r="E51" s="6">
        <f>'OOPD (QTD)'!M63</f>
        <v>-0.70807453416149069</v>
      </c>
      <c r="F51" s="6">
        <f>'OOPD (QTD)'!N63</f>
        <v>-0.72950819672131151</v>
      </c>
      <c r="H51" s="11"/>
      <c r="I51" s="11"/>
      <c r="J51" s="11"/>
      <c r="K51" s="11"/>
      <c r="L51" s="11"/>
      <c r="M51" s="11"/>
      <c r="N51" s="11"/>
      <c r="O51" s="11"/>
    </row>
    <row r="52" spans="2:15" ht="15" customHeight="1" x14ac:dyDescent="0.25">
      <c r="B52" s="12">
        <f>Input!$J$32</f>
        <v>2021</v>
      </c>
      <c r="C52" s="6">
        <f>'OOPD (QTD)'!K64</f>
        <v>-8.0443828016643515E-2</v>
      </c>
      <c r="D52" s="6">
        <f>'OOPD (QTD)'!L64</f>
        <v>-0.3954451345755694</v>
      </c>
      <c r="E52" s="6">
        <f>'OOPD (QTD)'!M64</f>
        <v>-0.43849080532656948</v>
      </c>
      <c r="F52" s="6">
        <f>'OOPD (QTD)'!N64</f>
        <v>-0.54088265480670539</v>
      </c>
      <c r="H52" s="11"/>
      <c r="I52" s="11"/>
      <c r="J52" s="11"/>
      <c r="K52" s="11"/>
      <c r="L52" s="11"/>
      <c r="M52" s="11"/>
      <c r="N52" s="11"/>
      <c r="O52" s="11"/>
    </row>
    <row r="53" spans="2:15" ht="15" customHeight="1" x14ac:dyDescent="0.25">
      <c r="B53" s="12">
        <f>Input!$J$33</f>
        <v>2020</v>
      </c>
      <c r="C53" s="6">
        <f>'OOPD (QTD)'!K65</f>
        <v>1.8811188811188813</v>
      </c>
      <c r="D53" s="6">
        <f>'OOPD (QTD)'!L65</f>
        <v>1.0582386363636362</v>
      </c>
      <c r="E53" s="6">
        <f>'OOPD (QTD)'!M65</f>
        <v>0.64099895941727358</v>
      </c>
      <c r="F53" s="6">
        <f>'OOPD (QTD)'!N65</f>
        <v>0.96570275722932086</v>
      </c>
      <c r="H53" s="11"/>
      <c r="I53" s="11"/>
      <c r="J53" s="11"/>
      <c r="K53" s="11"/>
      <c r="L53" s="11"/>
      <c r="M53" s="11"/>
      <c r="N53" s="11"/>
      <c r="O53" s="11"/>
    </row>
    <row r="54" spans="2:15" ht="15" customHeight="1" x14ac:dyDescent="0.25">
      <c r="B54" s="12">
        <f>Input!$J$34</f>
        <v>2019</v>
      </c>
      <c r="C54" s="6">
        <f>'OOPD (QTD)'!K66</f>
        <v>-0.14663256606990627</v>
      </c>
      <c r="D54" s="6">
        <f>'OOPD (QTD)'!L66</f>
        <v>0.41082164328657322</v>
      </c>
      <c r="E54" s="6">
        <f>'OOPD (QTD)'!M66</f>
        <v>1.0512273212379935</v>
      </c>
      <c r="F54" s="6">
        <f>'OOPD (QTD)'!N66</f>
        <v>0.94888597640891215</v>
      </c>
      <c r="H54" s="11"/>
      <c r="I54" s="11"/>
      <c r="J54" s="11"/>
      <c r="K54" s="11"/>
      <c r="L54" s="11"/>
      <c r="M54" s="11"/>
      <c r="N54" s="11"/>
      <c r="O54" s="11"/>
    </row>
    <row r="55" spans="2:15" ht="6" customHeight="1" x14ac:dyDescent="0.25">
      <c r="B55" s="10"/>
    </row>
    <row r="56" spans="2:15" x14ac:dyDescent="0.25">
      <c r="B56" s="25" t="s">
        <v>7</v>
      </c>
    </row>
    <row r="57" spans="2:15" ht="15.75" customHeight="1" x14ac:dyDescent="0.25">
      <c r="B57" s="12">
        <f>Input!$J$30</f>
        <v>2023</v>
      </c>
      <c r="C57" s="6">
        <f>'OOPD (QTD)'!K69</f>
        <v>-0.76923076923076916</v>
      </c>
      <c r="D57" s="6">
        <f>'OOPD (QTD)'!L69</f>
        <v>-1</v>
      </c>
      <c r="E57" s="6">
        <f>'OOPD (QTD)'!M69</f>
        <v>-1</v>
      </c>
      <c r="F57" s="6">
        <f>'OOPD (QTD)'!N69</f>
        <v>-1</v>
      </c>
      <c r="H57" s="11"/>
      <c r="I57" s="11"/>
      <c r="J57" s="11"/>
      <c r="K57" s="11"/>
      <c r="L57" s="11"/>
      <c r="M57" s="11"/>
      <c r="N57" s="11"/>
      <c r="O57" s="11"/>
    </row>
    <row r="58" spans="2:15" ht="15" customHeight="1" x14ac:dyDescent="0.25">
      <c r="B58" s="12">
        <f>Input!$J$31</f>
        <v>2022</v>
      </c>
      <c r="C58" s="6">
        <f>'OOPD (QTD)'!K70</f>
        <v>6.5176908752327734E-2</v>
      </c>
      <c r="D58" s="6">
        <f>'OOPD (QTD)'!L70</f>
        <v>-3.7996545768566481E-2</v>
      </c>
      <c r="E58" s="6">
        <f>'OOPD (QTD)'!M70</f>
        <v>-0.1074074074074074</v>
      </c>
      <c r="F58" s="6">
        <f>'OOPD (QTD)'!N70</f>
        <v>-0.27458256029684602</v>
      </c>
    </row>
    <row r="59" spans="2:15" ht="15" customHeight="1" x14ac:dyDescent="0.25">
      <c r="B59" s="12">
        <f>Input!$J$32</f>
        <v>2021</v>
      </c>
      <c r="C59" s="6">
        <f>'OOPD (QTD)'!K71</f>
        <v>5.2941176470588269E-2</v>
      </c>
      <c r="D59" s="6">
        <f>'OOPD (QTD)'!L71</f>
        <v>0.59944751381215466</v>
      </c>
      <c r="E59" s="6">
        <f>'OOPD (QTD)'!M71</f>
        <v>0.11111111111111116</v>
      </c>
      <c r="F59" s="6">
        <f>'OOPD (QTD)'!N71</f>
        <v>5.8939096267190516E-2</v>
      </c>
    </row>
    <row r="60" spans="2:15" ht="15" customHeight="1" x14ac:dyDescent="0.25">
      <c r="B60" s="12">
        <f>Input!$J$33</f>
        <v>2020</v>
      </c>
      <c r="C60" s="6">
        <f>'OOPD (QTD)'!K72</f>
        <v>3.8696537678207799E-2</v>
      </c>
      <c r="D60" s="6">
        <f>'OOPD (QTD)'!L72</f>
        <v>-0.29708737864077672</v>
      </c>
      <c r="E60" s="6">
        <f>'OOPD (QTD)'!M72</f>
        <v>-7.074569789674956E-2</v>
      </c>
      <c r="F60" s="6">
        <f>'OOPD (QTD)'!N72</f>
        <v>-2.4904214559386961E-2</v>
      </c>
    </row>
    <row r="61" spans="2:15" ht="15" customHeight="1" x14ac:dyDescent="0.25">
      <c r="B61" s="12">
        <f>Input!$J$34</f>
        <v>2019</v>
      </c>
      <c r="C61" s="6">
        <f>'OOPD (QTD)'!K73</f>
        <v>-3.5363457760314354E-2</v>
      </c>
      <c r="D61" s="6">
        <f>'OOPD (QTD)'!L73</f>
        <v>-8.3629893238434172E-2</v>
      </c>
      <c r="E61" s="6">
        <f>'OOPD (QTD)'!M73</f>
        <v>2.7504911591355707E-2</v>
      </c>
      <c r="F61" s="6">
        <f>'OOPD (QTD)'!N73</f>
        <v>0.10828025477707004</v>
      </c>
    </row>
    <row r="62" spans="2:15" ht="6" customHeight="1" x14ac:dyDescent="0.25">
      <c r="B62" s="10"/>
    </row>
    <row r="63" spans="2:15" x14ac:dyDescent="0.25">
      <c r="B63" s="25" t="s">
        <v>27</v>
      </c>
    </row>
    <row r="64" spans="2:15" ht="15.75" customHeight="1" x14ac:dyDescent="0.25">
      <c r="B64" s="12">
        <f>Input!$J$30</f>
        <v>2023</v>
      </c>
      <c r="C64" s="6">
        <f>'OOPD (QTD)'!K76</f>
        <v>-0.76072821846553973</v>
      </c>
      <c r="D64" s="6">
        <f>'OOPD (QTD)'!L76</f>
        <v>-1</v>
      </c>
      <c r="E64" s="6">
        <f>'OOPD (QTD)'!M76</f>
        <v>-1</v>
      </c>
      <c r="F64" s="6">
        <f>'OOPD (QTD)'!N76</f>
        <v>-1</v>
      </c>
      <c r="H64" s="11"/>
      <c r="I64" s="11"/>
      <c r="J64" s="11"/>
      <c r="K64" s="11"/>
      <c r="L64" s="11"/>
      <c r="M64" s="11"/>
      <c r="N64" s="11"/>
      <c r="O64" s="11"/>
    </row>
    <row r="65" spans="2:15" ht="15" customHeight="1" x14ac:dyDescent="0.25">
      <c r="B65" s="12">
        <f>Input!$J$31</f>
        <v>2022</v>
      </c>
      <c r="C65" s="6">
        <f>'OOPD (QTD)'!K77</f>
        <v>0.56619144602851335</v>
      </c>
      <c r="D65" s="6">
        <f>'OOPD (QTD)'!L77</f>
        <v>0.6169724770642202</v>
      </c>
      <c r="E65" s="6">
        <f>'OOPD (QTD)'!M77</f>
        <v>0.12317327766179531</v>
      </c>
      <c r="F65" s="6">
        <f>'OOPD (QTD)'!N77</f>
        <v>5.0000000000000044E-2</v>
      </c>
    </row>
    <row r="66" spans="2:15" ht="15" customHeight="1" x14ac:dyDescent="0.25">
      <c r="B66" s="12">
        <f>Input!$J$32</f>
        <v>2021</v>
      </c>
      <c r="C66" s="6">
        <f>'OOPD (QTD)'!K78</f>
        <v>0.42318840579710137</v>
      </c>
      <c r="D66" s="6">
        <f>'OOPD (QTD)'!L78</f>
        <v>0.40645161290322585</v>
      </c>
      <c r="E66" s="6">
        <f>'OOPD (QTD)'!M78</f>
        <v>0.29459459459459469</v>
      </c>
      <c r="F66" s="6">
        <f>'OOPD (QTD)'!N78</f>
        <v>0.90476190476190466</v>
      </c>
    </row>
    <row r="67" spans="2:15" ht="15" customHeight="1" x14ac:dyDescent="0.25">
      <c r="B67" s="12">
        <f>Input!$J$33</f>
        <v>2020</v>
      </c>
      <c r="C67" s="6">
        <f>'OOPD (QTD)'!K79</f>
        <v>2.9850746268656803E-2</v>
      </c>
      <c r="D67" s="6">
        <f>'OOPD (QTD)'!L79</f>
        <v>-0.31718061674008813</v>
      </c>
      <c r="E67" s="6">
        <f>'OOPD (QTD)'!M79</f>
        <v>-8.6419753086419804E-2</v>
      </c>
      <c r="F67" s="6">
        <f>'OOPD (QTD)'!N79</f>
        <v>-0.25</v>
      </c>
    </row>
    <row r="68" spans="2:15" ht="15" customHeight="1" x14ac:dyDescent="0.25">
      <c r="B68" s="12">
        <f>Input!$J$34</f>
        <v>2019</v>
      </c>
      <c r="C68" s="6">
        <f>'OOPD (QTD)'!K80</f>
        <v>-0.11842105263157898</v>
      </c>
      <c r="D68" s="6">
        <f>'OOPD (QTD)'!L80</f>
        <v>8.8888888888889461E-3</v>
      </c>
      <c r="E68" s="6">
        <f>'OOPD (QTD)'!M80</f>
        <v>-8.1632653061224469E-2</v>
      </c>
      <c r="F68" s="6">
        <f>'OOPD (QTD)'!N80</f>
        <v>-1.0869565217391353E-2</v>
      </c>
    </row>
    <row r="69" spans="2:15" ht="6" customHeight="1" x14ac:dyDescent="0.25">
      <c r="B69" s="10"/>
    </row>
    <row r="70" spans="2:15" x14ac:dyDescent="0.25">
      <c r="B70" s="25" t="s">
        <v>29</v>
      </c>
    </row>
    <row r="71" spans="2:15" ht="15.75" customHeight="1" x14ac:dyDescent="0.25">
      <c r="B71" s="12">
        <f>Input!$J$30</f>
        <v>2023</v>
      </c>
      <c r="C71" s="6">
        <f>'OOPD (QTD)'!K83</f>
        <v>-0.80866666666666664</v>
      </c>
      <c r="D71" s="6">
        <f>'OOPD (QTD)'!L83</f>
        <v>-1</v>
      </c>
      <c r="E71" s="6">
        <f>'OOPD (QTD)'!M83</f>
        <v>-1</v>
      </c>
      <c r="F71" s="6">
        <f>'OOPD (QTD)'!N83</f>
        <v>-1</v>
      </c>
      <c r="H71" s="11"/>
      <c r="I71" s="11"/>
      <c r="J71" s="11"/>
      <c r="K71" s="11"/>
      <c r="L71" s="11"/>
      <c r="M71" s="11"/>
      <c r="N71" s="11"/>
      <c r="O71" s="11"/>
    </row>
    <row r="72" spans="2:15" ht="15" customHeight="1" x14ac:dyDescent="0.25">
      <c r="B72" s="12">
        <f>Input!$J$31</f>
        <v>2022</v>
      </c>
      <c r="C72" s="6">
        <f>'OOPD (QTD)'!K84</f>
        <v>-0.24420557608330529</v>
      </c>
      <c r="D72" s="6">
        <f>'OOPD (QTD)'!L84</f>
        <v>-0.21930846930846926</v>
      </c>
      <c r="E72" s="6">
        <f>'OOPD (QTD)'!M84</f>
        <v>-0.35314193936960447</v>
      </c>
      <c r="F72" s="6">
        <f>'OOPD (QTD)'!N84</f>
        <v>-0.41905882352941182</v>
      </c>
    </row>
    <row r="73" spans="2:15" ht="15" customHeight="1" x14ac:dyDescent="0.25">
      <c r="B73" s="12">
        <f>Input!$J$32</f>
        <v>2021</v>
      </c>
      <c r="C73" s="6">
        <f>'OOPD (QTD)'!K85</f>
        <v>4.1637508747375707E-2</v>
      </c>
      <c r="D73" s="6">
        <f>'OOPD (QTD)'!L85</f>
        <v>-6.2124248496993939E-2</v>
      </c>
      <c r="E73" s="6">
        <f>'OOPD (QTD)'!M85</f>
        <v>-0.22365960099750626</v>
      </c>
      <c r="F73" s="6">
        <f>'OOPD (QTD)'!N85</f>
        <v>-0.24498134659797477</v>
      </c>
    </row>
    <row r="74" spans="2:15" ht="15" customHeight="1" x14ac:dyDescent="0.25">
      <c r="B74" s="12">
        <f>Input!$J$33</f>
        <v>2020</v>
      </c>
      <c r="C74" s="6">
        <f>'OOPD (QTD)'!K86</f>
        <v>0.53079807177289773</v>
      </c>
      <c r="D74" s="6">
        <f>'OOPD (QTD)'!L86</f>
        <v>0.18604148660328446</v>
      </c>
      <c r="E74" s="6">
        <f>'OOPD (QTD)'!M86</f>
        <v>0.29407018959257769</v>
      </c>
      <c r="F74" s="6">
        <f>'OOPD (QTD)'!N86</f>
        <v>0.40901126408010002</v>
      </c>
    </row>
    <row r="75" spans="2:15" ht="15" customHeight="1" x14ac:dyDescent="0.25">
      <c r="B75" s="12">
        <f>Input!$J$34</f>
        <v>2019</v>
      </c>
      <c r="C75" s="6">
        <f>'OOPD (QTD)'!K87</f>
        <v>-8.6818292981168943E-2</v>
      </c>
      <c r="D75" s="6">
        <f>'OOPD (QTD)'!L87</f>
        <v>7.0057803468208002E-2</v>
      </c>
      <c r="E75" s="6">
        <f>'OOPD (QTD)'!M87</f>
        <v>0.25392008093070317</v>
      </c>
      <c r="F75" s="6">
        <f>'OOPD (QTD)'!N87</f>
        <v>0.24338624338624348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1812-23B6-421C-ACCE-8FB683F3D25E}">
  <sheetPr>
    <tabColor theme="4" tint="-0.249977111117893"/>
    <pageSetUpPr fitToPage="1"/>
  </sheetPr>
  <dimension ref="B1:O75"/>
  <sheetViews>
    <sheetView showGridLines="0" zoomScale="85" zoomScaleNormal="85" workbookViewId="0">
      <selection activeCell="E48" sqref="E48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6" width="10.5703125" style="2" customWidth="1"/>
    <col min="7" max="7" width="3.28515625" style="2" customWidth="1"/>
    <col min="8" max="16384" width="9.140625" style="2"/>
  </cols>
  <sheetData>
    <row r="1" spans="2:6" ht="15.75" x14ac:dyDescent="0.25">
      <c r="B1" s="1"/>
    </row>
    <row r="2" spans="2:6" x14ac:dyDescent="0.25">
      <c r="B2" s="28"/>
      <c r="C2" s="23" t="s">
        <v>40</v>
      </c>
      <c r="D2" s="23" t="s">
        <v>43</v>
      </c>
      <c r="E2" s="23" t="s">
        <v>44</v>
      </c>
      <c r="F2" s="23" t="s">
        <v>37</v>
      </c>
    </row>
    <row r="3" spans="2:6" x14ac:dyDescent="0.25">
      <c r="B3" s="30" t="s">
        <v>10</v>
      </c>
      <c r="C3" s="31"/>
      <c r="D3" s="31"/>
      <c r="E3" s="31"/>
      <c r="F3" s="31"/>
    </row>
    <row r="4" spans="2:6" ht="3.75" customHeight="1" x14ac:dyDescent="0.25">
      <c r="B4" s="9"/>
    </row>
    <row r="5" spans="2:6" x14ac:dyDescent="0.25">
      <c r="B5" s="25" t="s">
        <v>5</v>
      </c>
    </row>
    <row r="6" spans="2:6" ht="15.75" customHeight="1" x14ac:dyDescent="0.25">
      <c r="B6" s="12">
        <f>Input!$J$30</f>
        <v>2023</v>
      </c>
      <c r="C6" s="5">
        <f>'COPD (QTD)'!K13</f>
        <v>252</v>
      </c>
      <c r="D6" s="5">
        <f>'COPD (QTD)'!L13</f>
        <v>0</v>
      </c>
      <c r="E6" s="5">
        <f>'COPD (QTD)'!M13</f>
        <v>0</v>
      </c>
      <c r="F6" s="5">
        <f>'COPD (QTD)'!N13</f>
        <v>0</v>
      </c>
    </row>
    <row r="7" spans="2:6" x14ac:dyDescent="0.25">
      <c r="B7" s="12">
        <f>Input!$J$31</f>
        <v>2022</v>
      </c>
      <c r="C7" s="5">
        <f>'COPD (QTD)'!K14</f>
        <v>1391</v>
      </c>
      <c r="D7" s="5">
        <f>'COPD (QTD)'!L14</f>
        <v>1667</v>
      </c>
      <c r="E7" s="5">
        <f>'COPD (QTD)'!M14</f>
        <v>1371</v>
      </c>
      <c r="F7" s="5">
        <f>'COPD (QTD)'!N14</f>
        <v>1081</v>
      </c>
    </row>
    <row r="8" spans="2:6" x14ac:dyDescent="0.25">
      <c r="B8" s="12">
        <f>Input!$J$32</f>
        <v>2021</v>
      </c>
      <c r="C8" s="5">
        <f>'COPD (QTD)'!K15</f>
        <v>1495</v>
      </c>
      <c r="D8" s="5">
        <f>'COPD (QTD)'!L15</f>
        <v>1873</v>
      </c>
      <c r="E8" s="5">
        <f>'COPD (QTD)'!M15</f>
        <v>1782</v>
      </c>
      <c r="F8" s="5">
        <f>'COPD (QTD)'!N15</f>
        <v>1687</v>
      </c>
    </row>
    <row r="9" spans="2:6" x14ac:dyDescent="0.25">
      <c r="B9" s="12">
        <f>Input!$J$33</f>
        <v>2020</v>
      </c>
      <c r="C9" s="5">
        <f>'COPD (QTD)'!K16</f>
        <v>1277</v>
      </c>
      <c r="D9" s="5">
        <f>'COPD (QTD)'!L16</f>
        <v>1310</v>
      </c>
      <c r="E9" s="5">
        <f>'COPD (QTD)'!M16</f>
        <v>1820</v>
      </c>
      <c r="F9" s="5">
        <f>'COPD (QTD)'!N16</f>
        <v>1740</v>
      </c>
    </row>
    <row r="10" spans="2:6" x14ac:dyDescent="0.25">
      <c r="B10" s="12">
        <f>Input!$J$34</f>
        <v>2019</v>
      </c>
      <c r="C10" s="5">
        <f>'COPD (QTD)'!K17</f>
        <v>1205</v>
      </c>
      <c r="D10" s="5">
        <f>'COPD (QTD)'!L17</f>
        <v>1626</v>
      </c>
      <c r="E10" s="5">
        <f>'COPD (QTD)'!M17</f>
        <v>1639</v>
      </c>
      <c r="F10" s="5">
        <f>'COPD (QTD)'!N17</f>
        <v>1469</v>
      </c>
    </row>
    <row r="11" spans="2:6" ht="6" customHeight="1" x14ac:dyDescent="0.25">
      <c r="B11" s="10"/>
    </row>
    <row r="12" spans="2:6" x14ac:dyDescent="0.25">
      <c r="B12" s="25" t="s">
        <v>6</v>
      </c>
    </row>
    <row r="13" spans="2:6" ht="15.75" customHeight="1" x14ac:dyDescent="0.25">
      <c r="B13" s="12">
        <f>Input!$J$30</f>
        <v>2023</v>
      </c>
      <c r="C13" s="5">
        <f>'COPD (QTD)'!K21</f>
        <v>78</v>
      </c>
      <c r="D13" s="5">
        <f>'COPD (QTD)'!L21</f>
        <v>0</v>
      </c>
      <c r="E13" s="5">
        <f>'COPD (QTD)'!M21</f>
        <v>0</v>
      </c>
      <c r="F13" s="5">
        <f>'COPD (QTD)'!N21</f>
        <v>0</v>
      </c>
    </row>
    <row r="14" spans="2:6" x14ac:dyDescent="0.25">
      <c r="B14" s="12">
        <f>Input!$J$31</f>
        <v>2022</v>
      </c>
      <c r="C14" s="5">
        <f>'COPD (QTD)'!K22</f>
        <v>938</v>
      </c>
      <c r="D14" s="5">
        <f>'COPD (QTD)'!L22</f>
        <v>648</v>
      </c>
      <c r="E14" s="5">
        <f>'COPD (QTD)'!M22</f>
        <v>463</v>
      </c>
      <c r="F14" s="5">
        <f>'COPD (QTD)'!N22</f>
        <v>337</v>
      </c>
    </row>
    <row r="15" spans="2:6" x14ac:dyDescent="0.25">
      <c r="B15" s="12">
        <f>Input!$J$32</f>
        <v>2021</v>
      </c>
      <c r="C15" s="5">
        <f>'COPD (QTD)'!K23</f>
        <v>2506</v>
      </c>
      <c r="D15" s="5">
        <f>'COPD (QTD)'!L23</f>
        <v>1628</v>
      </c>
      <c r="E15" s="5">
        <f>'COPD (QTD)'!M23</f>
        <v>1435</v>
      </c>
      <c r="F15" s="5">
        <f>'COPD (QTD)'!N23</f>
        <v>1299</v>
      </c>
    </row>
    <row r="16" spans="2:6" x14ac:dyDescent="0.25">
      <c r="B16" s="12">
        <f>Input!$J$33</f>
        <v>2020</v>
      </c>
      <c r="C16" s="5">
        <f>'COPD (QTD)'!K24</f>
        <v>1451</v>
      </c>
      <c r="D16" s="5">
        <f>'COPD (QTD)'!L24</f>
        <v>2222</v>
      </c>
      <c r="E16" s="5">
        <f>'COPD (QTD)'!M24</f>
        <v>2320</v>
      </c>
      <c r="F16" s="5">
        <f>'COPD (QTD)'!N24</f>
        <v>2430</v>
      </c>
    </row>
    <row r="17" spans="2:6" x14ac:dyDescent="0.25">
      <c r="B17" s="12">
        <f>Input!$J$34</f>
        <v>2019</v>
      </c>
      <c r="C17" s="5">
        <f>'COPD (QTD)'!K25</f>
        <v>605</v>
      </c>
      <c r="D17" s="5">
        <f>'COPD (QTD)'!L25</f>
        <v>854</v>
      </c>
      <c r="E17" s="5">
        <f>'COPD (QTD)'!M25</f>
        <v>1256</v>
      </c>
      <c r="F17" s="5">
        <f>'COPD (QTD)'!N25</f>
        <v>1391</v>
      </c>
    </row>
    <row r="18" spans="2:6" ht="6" customHeight="1" x14ac:dyDescent="0.25">
      <c r="B18" s="10"/>
    </row>
    <row r="19" spans="2:6" x14ac:dyDescent="0.25">
      <c r="B19" s="25" t="s">
        <v>7</v>
      </c>
    </row>
    <row r="20" spans="2:6" ht="15.75" customHeight="1" x14ac:dyDescent="0.25">
      <c r="B20" s="12">
        <f>Input!$J$30</f>
        <v>2023</v>
      </c>
      <c r="C20" s="5">
        <f>'COPD (QTD)'!K29</f>
        <v>72</v>
      </c>
      <c r="D20" s="5">
        <f>'COPD (QTD)'!L29</f>
        <v>0</v>
      </c>
      <c r="E20" s="5">
        <f>'COPD (QTD)'!M29</f>
        <v>0</v>
      </c>
      <c r="F20" s="5">
        <f>'COPD (QTD)'!N29</f>
        <v>0</v>
      </c>
    </row>
    <row r="21" spans="2:6" x14ac:dyDescent="0.25">
      <c r="B21" s="12">
        <f>Input!$J$31</f>
        <v>2022</v>
      </c>
      <c r="C21" s="5">
        <f>'COPD (QTD)'!K30</f>
        <v>295</v>
      </c>
      <c r="D21" s="5">
        <f>'COPD (QTD)'!L30</f>
        <v>343</v>
      </c>
      <c r="E21" s="5">
        <f>'COPD (QTD)'!M30</f>
        <v>322</v>
      </c>
      <c r="F21" s="5">
        <f>'COPD (QTD)'!N30</f>
        <v>293</v>
      </c>
    </row>
    <row r="22" spans="2:6" x14ac:dyDescent="0.25">
      <c r="B22" s="12">
        <f>Input!$J$32</f>
        <v>2021</v>
      </c>
      <c r="C22" s="5">
        <f>'COPD (QTD)'!K31</f>
        <v>272</v>
      </c>
      <c r="D22" s="5">
        <f>'COPD (QTD)'!L31</f>
        <v>315</v>
      </c>
      <c r="E22" s="5">
        <f>'COPD (QTD)'!M31</f>
        <v>316</v>
      </c>
      <c r="F22" s="5">
        <f>'COPD (QTD)'!N31</f>
        <v>379</v>
      </c>
    </row>
    <row r="23" spans="2:6" x14ac:dyDescent="0.25">
      <c r="B23" s="12">
        <f>Input!$J$33</f>
        <v>2020</v>
      </c>
      <c r="C23" s="5">
        <f>'COPD (QTD)'!K32</f>
        <v>265</v>
      </c>
      <c r="D23" s="5">
        <f>'COPD (QTD)'!L32</f>
        <v>232</v>
      </c>
      <c r="E23" s="5">
        <f>'COPD (QTD)'!M32</f>
        <v>248</v>
      </c>
      <c r="F23" s="5">
        <f>'COPD (QTD)'!N32</f>
        <v>307</v>
      </c>
    </row>
    <row r="24" spans="2:6" x14ac:dyDescent="0.25">
      <c r="B24" s="12">
        <f>Input!$J$34</f>
        <v>2019</v>
      </c>
      <c r="C24" s="5">
        <f>'COPD (QTD)'!K33</f>
        <v>271</v>
      </c>
      <c r="D24" s="5">
        <f>'COPD (QTD)'!L33</f>
        <v>301</v>
      </c>
      <c r="E24" s="5">
        <f>'COPD (QTD)'!M33</f>
        <v>289</v>
      </c>
      <c r="F24" s="5">
        <f>'COPD (QTD)'!N33</f>
        <v>332</v>
      </c>
    </row>
    <row r="25" spans="2:6" ht="6" customHeight="1" x14ac:dyDescent="0.25">
      <c r="B25" s="10"/>
    </row>
    <row r="26" spans="2:6" x14ac:dyDescent="0.25">
      <c r="B26" s="25" t="s">
        <v>27</v>
      </c>
    </row>
    <row r="27" spans="2:6" ht="15.75" customHeight="1" x14ac:dyDescent="0.25">
      <c r="B27" s="12">
        <f>Input!$J$30</f>
        <v>2023</v>
      </c>
      <c r="C27" s="5">
        <f>'COPD (QTD)'!K37</f>
        <v>77</v>
      </c>
      <c r="D27" s="5">
        <f>'COPD (QTD)'!L37</f>
        <v>0</v>
      </c>
      <c r="E27" s="5">
        <f>'COPD (QTD)'!M37</f>
        <v>0</v>
      </c>
      <c r="F27" s="5">
        <f>'COPD (QTD)'!N37</f>
        <v>0</v>
      </c>
    </row>
    <row r="28" spans="2:6" x14ac:dyDescent="0.25">
      <c r="B28" s="12">
        <f>Input!$J$31</f>
        <v>2022</v>
      </c>
      <c r="C28" s="5">
        <f>'COPD (QTD)'!K38</f>
        <v>684</v>
      </c>
      <c r="D28" s="5">
        <f>'COPD (QTD)'!L38</f>
        <v>546</v>
      </c>
      <c r="E28" s="5">
        <f>'COPD (QTD)'!M38</f>
        <v>351</v>
      </c>
      <c r="F28" s="5">
        <f>'COPD (QTD)'!N38</f>
        <v>310</v>
      </c>
    </row>
    <row r="29" spans="2:6" x14ac:dyDescent="0.25">
      <c r="B29" s="12">
        <f>Input!$J$32</f>
        <v>2021</v>
      </c>
      <c r="C29" s="5">
        <f>'COPD (QTD)'!K39</f>
        <v>442</v>
      </c>
      <c r="D29" s="5">
        <f>'COPD (QTD)'!L39</f>
        <v>420</v>
      </c>
      <c r="E29" s="5">
        <f>'COPD (QTD)'!M39</f>
        <v>416</v>
      </c>
      <c r="F29" s="5">
        <f>'COPD (QTD)'!N39</f>
        <v>495</v>
      </c>
    </row>
    <row r="30" spans="2:6" x14ac:dyDescent="0.25">
      <c r="B30" s="12">
        <f>Input!$J$33</f>
        <v>2020</v>
      </c>
      <c r="C30" s="5">
        <f>'COPD (QTD)'!K40</f>
        <v>276</v>
      </c>
      <c r="D30" s="5">
        <f>'COPD (QTD)'!L40</f>
        <v>213</v>
      </c>
      <c r="E30" s="5">
        <f>'COPD (QTD)'!M40</f>
        <v>167</v>
      </c>
      <c r="F30" s="5">
        <f>'COPD (QTD)'!N40</f>
        <v>207</v>
      </c>
    </row>
    <row r="31" spans="2:6" x14ac:dyDescent="0.25">
      <c r="B31" s="12">
        <f>Input!$J$34</f>
        <v>2019</v>
      </c>
      <c r="C31" s="5">
        <f>'COPD (QTD)'!K41</f>
        <v>392</v>
      </c>
      <c r="D31" s="5">
        <f>'COPD (QTD)'!L41</f>
        <v>291</v>
      </c>
      <c r="E31" s="5">
        <f>'COPD (QTD)'!M41</f>
        <v>318</v>
      </c>
      <c r="F31" s="5">
        <f>'COPD (QTD)'!N41</f>
        <v>366</v>
      </c>
    </row>
    <row r="32" spans="2:6" ht="6" customHeight="1" x14ac:dyDescent="0.25">
      <c r="B32" s="10"/>
    </row>
    <row r="33" spans="2:15" x14ac:dyDescent="0.25">
      <c r="B33" s="25" t="s">
        <v>29</v>
      </c>
    </row>
    <row r="34" spans="2:15" ht="15.75" customHeight="1" x14ac:dyDescent="0.25">
      <c r="B34" s="12">
        <f>Input!$J$30</f>
        <v>2023</v>
      </c>
      <c r="C34" s="5">
        <f>'COPD (QTD)'!K45</f>
        <v>479</v>
      </c>
      <c r="D34" s="5">
        <f>'COPD (QTD)'!L45</f>
        <v>0</v>
      </c>
      <c r="E34" s="5">
        <f>'COPD (QTD)'!M45</f>
        <v>0</v>
      </c>
      <c r="F34" s="5">
        <f>'COPD (QTD)'!N45</f>
        <v>0</v>
      </c>
    </row>
    <row r="35" spans="2:15" x14ac:dyDescent="0.25">
      <c r="B35" s="12">
        <f>Input!$J$31</f>
        <v>2022</v>
      </c>
      <c r="C35" s="5">
        <f>'COPD (QTD)'!K46</f>
        <v>3308</v>
      </c>
      <c r="D35" s="5">
        <f>'COPD (QTD)'!L46</f>
        <v>3203</v>
      </c>
      <c r="E35" s="5">
        <f>'COPD (QTD)'!M46</f>
        <v>2508</v>
      </c>
      <c r="F35" s="5">
        <f>'COPD (QTD)'!N46</f>
        <v>2021</v>
      </c>
    </row>
    <row r="36" spans="2:15" x14ac:dyDescent="0.25">
      <c r="B36" s="12">
        <f>Input!$J$32</f>
        <v>2021</v>
      </c>
      <c r="C36" s="5">
        <f>'COPD (QTD)'!K47</f>
        <v>4715</v>
      </c>
      <c r="D36" s="5">
        <f>'COPD (QTD)'!L47</f>
        <v>4236</v>
      </c>
      <c r="E36" s="5">
        <f>'COPD (QTD)'!M47</f>
        <v>3948</v>
      </c>
      <c r="F36" s="5">
        <f>'COPD (QTD)'!N47</f>
        <v>3860</v>
      </c>
    </row>
    <row r="37" spans="2:15" x14ac:dyDescent="0.25">
      <c r="B37" s="12">
        <f>Input!$J$33</f>
        <v>2020</v>
      </c>
      <c r="C37" s="5">
        <f>'COPD (QTD)'!K48</f>
        <v>3269</v>
      </c>
      <c r="D37" s="5">
        <f>'COPD (QTD)'!L48</f>
        <v>3977</v>
      </c>
      <c r="E37" s="5">
        <f>'COPD (QTD)'!M48</f>
        <v>4555</v>
      </c>
      <c r="F37" s="5">
        <f>'COPD (QTD)'!N48</f>
        <v>4684</v>
      </c>
    </row>
    <row r="38" spans="2:15" x14ac:dyDescent="0.25">
      <c r="B38" s="12">
        <f>Input!$J$34</f>
        <v>2019</v>
      </c>
      <c r="C38" s="5">
        <f>'COPD (QTD)'!K49</f>
        <v>2474</v>
      </c>
      <c r="D38" s="5">
        <f>'COPD (QTD)'!L49</f>
        <v>3072</v>
      </c>
      <c r="E38" s="5">
        <f>'COPD (QTD)'!M49</f>
        <v>3502</v>
      </c>
      <c r="F38" s="5">
        <f>'COPD (QTD)'!N49</f>
        <v>3559</v>
      </c>
    </row>
    <row r="39" spans="2:15" ht="9" customHeight="1" x14ac:dyDescent="0.25"/>
    <row r="40" spans="2:15" x14ac:dyDescent="0.25">
      <c r="B40" s="20" t="s">
        <v>35</v>
      </c>
      <c r="C40" s="21"/>
      <c r="D40" s="21"/>
      <c r="E40" s="21"/>
      <c r="F40" s="21"/>
    </row>
    <row r="41" spans="2:15" ht="3.75" customHeight="1" x14ac:dyDescent="0.25">
      <c r="B41" s="9"/>
    </row>
    <row r="42" spans="2:15" x14ac:dyDescent="0.25">
      <c r="B42" s="25" t="s">
        <v>5</v>
      </c>
    </row>
    <row r="43" spans="2:15" ht="15.75" customHeight="1" x14ac:dyDescent="0.25">
      <c r="B43" s="12">
        <f>Input!$J$30</f>
        <v>2023</v>
      </c>
      <c r="C43" s="6">
        <f>'COPD (QTD)'!K55</f>
        <v>-0.8188353702372394</v>
      </c>
      <c r="D43" s="6">
        <f>'COPD (QTD)'!L55</f>
        <v>-1</v>
      </c>
      <c r="E43" s="6">
        <f>'COPD (QTD)'!M55</f>
        <v>-1</v>
      </c>
      <c r="F43" s="6">
        <f>'COPD (QTD)'!N55</f>
        <v>-1</v>
      </c>
      <c r="H43" s="11"/>
      <c r="I43" s="11"/>
      <c r="J43" s="11"/>
      <c r="K43" s="11"/>
      <c r="L43" s="11"/>
      <c r="M43" s="11"/>
      <c r="N43" s="11"/>
      <c r="O43" s="11"/>
    </row>
    <row r="44" spans="2:15" ht="15" customHeight="1" x14ac:dyDescent="0.25">
      <c r="B44" s="12">
        <f>Input!$J$31</f>
        <v>2022</v>
      </c>
      <c r="C44" s="6">
        <f>'COPD (QTD)'!K56</f>
        <v>-6.956521739130439E-2</v>
      </c>
      <c r="D44" s="6">
        <f>'COPD (QTD)'!L56</f>
        <v>-0.10998398291510947</v>
      </c>
      <c r="E44" s="6">
        <f>'COPD (QTD)'!M56</f>
        <v>-0.23063973063973064</v>
      </c>
      <c r="F44" s="6">
        <f>'COPD (QTD)'!N56</f>
        <v>-0.35921754593953759</v>
      </c>
    </row>
    <row r="45" spans="2:15" ht="15" customHeight="1" x14ac:dyDescent="0.25">
      <c r="B45" s="12">
        <f>Input!$J$32</f>
        <v>2021</v>
      </c>
      <c r="C45" s="6">
        <f>'COPD (QTD)'!K57</f>
        <v>0.17071260767423646</v>
      </c>
      <c r="D45" s="6">
        <f>'COPD (QTD)'!L57</f>
        <v>0.42977099236641214</v>
      </c>
      <c r="E45" s="6">
        <f>'COPD (QTD)'!M57</f>
        <v>-2.0879120879120916E-2</v>
      </c>
      <c r="F45" s="6">
        <f>'COPD (QTD)'!N57</f>
        <v>-3.0459770114942497E-2</v>
      </c>
    </row>
    <row r="46" spans="2:15" ht="15" customHeight="1" x14ac:dyDescent="0.25">
      <c r="B46" s="12">
        <f>Input!$J$33</f>
        <v>2020</v>
      </c>
      <c r="C46" s="6">
        <f>'COPD (QTD)'!K58</f>
        <v>5.975103734439835E-2</v>
      </c>
      <c r="D46" s="6">
        <f>'COPD (QTD)'!L58</f>
        <v>-0.19434194341943423</v>
      </c>
      <c r="E46" s="6">
        <f>'COPD (QTD)'!M58</f>
        <v>0.11043319097010373</v>
      </c>
      <c r="F46" s="6">
        <f>'COPD (QTD)'!N58</f>
        <v>0.18447923757658269</v>
      </c>
    </row>
    <row r="47" spans="2:15" ht="15" customHeight="1" x14ac:dyDescent="0.25">
      <c r="B47" s="12">
        <f>Input!$J$34</f>
        <v>2019</v>
      </c>
      <c r="C47" s="6">
        <f>'COPD (QTD)'!K59</f>
        <v>-8.2254379284082302E-2</v>
      </c>
      <c r="D47" s="6">
        <f>'COPD (QTD)'!L59</f>
        <v>-5.3550640279394601E-2</v>
      </c>
      <c r="E47" s="6">
        <f>'COPD (QTD)'!M59</f>
        <v>-4.8573163327261248E-3</v>
      </c>
      <c r="F47" s="6">
        <f>'COPD (QTD)'!N59</f>
        <v>3.9631988676574581E-2</v>
      </c>
    </row>
    <row r="48" spans="2:15" ht="6" customHeight="1" x14ac:dyDescent="0.25">
      <c r="B48" s="12"/>
    </row>
    <row r="49" spans="2:15" x14ac:dyDescent="0.25">
      <c r="B49" s="25" t="s">
        <v>6</v>
      </c>
    </row>
    <row r="50" spans="2:15" ht="15.75" customHeight="1" x14ac:dyDescent="0.25">
      <c r="B50" s="12">
        <f>Input!$J$30</f>
        <v>2023</v>
      </c>
      <c r="C50" s="6">
        <f>'COPD (QTD)'!K62</f>
        <v>-0.91684434968017059</v>
      </c>
      <c r="D50" s="6">
        <f>'COPD (QTD)'!L62</f>
        <v>-1</v>
      </c>
      <c r="E50" s="6">
        <f>'COPD (QTD)'!M62</f>
        <v>-1</v>
      </c>
      <c r="F50" s="6">
        <f>'COPD (QTD)'!N62</f>
        <v>-1</v>
      </c>
      <c r="H50" s="11"/>
      <c r="I50" s="11"/>
      <c r="J50" s="11"/>
      <c r="K50" s="11"/>
      <c r="L50" s="11"/>
      <c r="M50" s="11"/>
      <c r="N50" s="11"/>
      <c r="O50" s="11"/>
    </row>
    <row r="51" spans="2:15" ht="15" customHeight="1" x14ac:dyDescent="0.25">
      <c r="B51" s="12">
        <f>Input!$J$31</f>
        <v>2022</v>
      </c>
      <c r="C51" s="6">
        <f>'COPD (QTD)'!K63</f>
        <v>-0.62569832402234637</v>
      </c>
      <c r="D51" s="6">
        <f>'COPD (QTD)'!L63</f>
        <v>-0.60196560196560189</v>
      </c>
      <c r="E51" s="6">
        <f>'COPD (QTD)'!M63</f>
        <v>-0.67735191637630665</v>
      </c>
      <c r="F51" s="6">
        <f>'COPD (QTD)'!N63</f>
        <v>-0.74056966897613541</v>
      </c>
      <c r="H51" s="11"/>
      <c r="I51" s="11"/>
      <c r="J51" s="11"/>
      <c r="K51" s="11"/>
      <c r="L51" s="11"/>
      <c r="M51" s="11"/>
      <c r="N51" s="11"/>
      <c r="O51" s="11"/>
    </row>
    <row r="52" spans="2:15" ht="15" customHeight="1" x14ac:dyDescent="0.25">
      <c r="B52" s="12">
        <f>Input!$J$32</f>
        <v>2021</v>
      </c>
      <c r="C52" s="6">
        <f>'COPD (QTD)'!K64</f>
        <v>0.72708476912474151</v>
      </c>
      <c r="D52" s="6">
        <f>'COPD (QTD)'!L64</f>
        <v>-0.26732673267326734</v>
      </c>
      <c r="E52" s="6">
        <f>'COPD (QTD)'!M64</f>
        <v>-0.38146551724137934</v>
      </c>
      <c r="F52" s="6">
        <f>'COPD (QTD)'!N64</f>
        <v>-0.46543209876543212</v>
      </c>
      <c r="H52" s="11"/>
      <c r="I52" s="11"/>
      <c r="J52" s="11"/>
      <c r="K52" s="11"/>
      <c r="L52" s="11"/>
      <c r="M52" s="11"/>
      <c r="N52" s="11"/>
      <c r="O52" s="11"/>
    </row>
    <row r="53" spans="2:15" ht="15" customHeight="1" x14ac:dyDescent="0.25">
      <c r="B53" s="12">
        <f>Input!$J$33</f>
        <v>2020</v>
      </c>
      <c r="C53" s="6">
        <f>'COPD (QTD)'!K65</f>
        <v>1.3983471074380165</v>
      </c>
      <c r="D53" s="6">
        <f>'COPD (QTD)'!L65</f>
        <v>1.6018735362997658</v>
      </c>
      <c r="E53" s="6">
        <f>'COPD (QTD)'!M65</f>
        <v>0.84713375796178347</v>
      </c>
      <c r="F53" s="6">
        <f>'COPD (QTD)'!N65</f>
        <v>0.74694464414090578</v>
      </c>
      <c r="H53" s="11"/>
      <c r="I53" s="11"/>
      <c r="J53" s="11"/>
      <c r="K53" s="11"/>
      <c r="L53" s="11"/>
      <c r="M53" s="11"/>
      <c r="N53" s="11"/>
      <c r="O53" s="11"/>
    </row>
    <row r="54" spans="2:15" ht="15" customHeight="1" x14ac:dyDescent="0.25">
      <c r="B54" s="12">
        <f>Input!$J$34</f>
        <v>2019</v>
      </c>
      <c r="C54" s="6">
        <f>'COPD (QTD)'!K66</f>
        <v>-0.28823529411764703</v>
      </c>
      <c r="D54" s="6">
        <f>'COPD (QTD)'!L66</f>
        <v>0.17146776406035658</v>
      </c>
      <c r="E54" s="6">
        <f>'COPD (QTD)'!M66</f>
        <v>0.86350148367952517</v>
      </c>
      <c r="F54" s="6">
        <f>'COPD (QTD)'!N66</f>
        <v>1.3067993366500827</v>
      </c>
      <c r="H54" s="11"/>
      <c r="I54" s="11"/>
      <c r="J54" s="11"/>
      <c r="K54" s="11"/>
      <c r="L54" s="11"/>
      <c r="M54" s="11"/>
      <c r="N54" s="11"/>
      <c r="O54" s="11"/>
    </row>
    <row r="55" spans="2:15" ht="6" customHeight="1" x14ac:dyDescent="0.25">
      <c r="B55" s="10"/>
    </row>
    <row r="56" spans="2:15" x14ac:dyDescent="0.25">
      <c r="B56" s="25" t="s">
        <v>7</v>
      </c>
    </row>
    <row r="57" spans="2:15" ht="15.75" customHeight="1" x14ac:dyDescent="0.25">
      <c r="B57" s="12">
        <f>Input!$J$30</f>
        <v>2023</v>
      </c>
      <c r="C57" s="6">
        <f>'COPD (QTD)'!K69</f>
        <v>-0.75593220338983047</v>
      </c>
      <c r="D57" s="6">
        <f>'COPD (QTD)'!L69</f>
        <v>-1</v>
      </c>
      <c r="E57" s="6">
        <f>'COPD (QTD)'!M69</f>
        <v>-1</v>
      </c>
      <c r="F57" s="6">
        <f>'COPD (QTD)'!N69</f>
        <v>-1</v>
      </c>
      <c r="H57" s="11"/>
      <c r="I57" s="11"/>
      <c r="J57" s="11"/>
      <c r="K57" s="11"/>
      <c r="L57" s="11"/>
      <c r="M57" s="11"/>
      <c r="N57" s="11"/>
      <c r="O57" s="11"/>
    </row>
    <row r="58" spans="2:15" ht="15" customHeight="1" x14ac:dyDescent="0.25">
      <c r="B58" s="12">
        <f>Input!$J$31</f>
        <v>2022</v>
      </c>
      <c r="C58" s="6">
        <f>'COPD (QTD)'!K70</f>
        <v>8.4558823529411686E-2</v>
      </c>
      <c r="D58" s="6">
        <f>'COPD (QTD)'!L70</f>
        <v>8.8888888888888795E-2</v>
      </c>
      <c r="E58" s="6">
        <f>'COPD (QTD)'!M70</f>
        <v>1.8987341772152E-2</v>
      </c>
      <c r="F58" s="6">
        <f>'COPD (QTD)'!N70</f>
        <v>-0.22691292875989444</v>
      </c>
    </row>
    <row r="59" spans="2:15" ht="15" customHeight="1" x14ac:dyDescent="0.25">
      <c r="B59" s="12">
        <f>Input!$J$32</f>
        <v>2021</v>
      </c>
      <c r="C59" s="6">
        <f>'COPD (QTD)'!K71</f>
        <v>2.6415094339622636E-2</v>
      </c>
      <c r="D59" s="6">
        <f>'COPD (QTD)'!L71</f>
        <v>0.35775862068965525</v>
      </c>
      <c r="E59" s="6">
        <f>'COPD (QTD)'!M71</f>
        <v>0.27419354838709675</v>
      </c>
      <c r="F59" s="6">
        <f>'COPD (QTD)'!N71</f>
        <v>0.23452768729641704</v>
      </c>
    </row>
    <row r="60" spans="2:15" ht="15" customHeight="1" x14ac:dyDescent="0.25">
      <c r="B60" s="12">
        <f>Input!$J$33</f>
        <v>2020</v>
      </c>
      <c r="C60" s="6">
        <f>'COPD (QTD)'!K72</f>
        <v>-2.2140221402214055E-2</v>
      </c>
      <c r="D60" s="6">
        <f>'COPD (QTD)'!L72</f>
        <v>-0.22923588039867104</v>
      </c>
      <c r="E60" s="6">
        <f>'COPD (QTD)'!M72</f>
        <v>-0.1418685121107266</v>
      </c>
      <c r="F60" s="6">
        <f>'COPD (QTD)'!N72</f>
        <v>-7.5301204819277157E-2</v>
      </c>
    </row>
    <row r="61" spans="2:15" ht="15" customHeight="1" x14ac:dyDescent="0.25">
      <c r="B61" s="12">
        <f>Input!$J$34</f>
        <v>2019</v>
      </c>
      <c r="C61" s="6">
        <f>'COPD (QTD)'!K73</f>
        <v>-0.1143790849673203</v>
      </c>
      <c r="D61" s="6">
        <f>'COPD (QTD)'!L73</f>
        <v>-3.2154340836012874E-2</v>
      </c>
      <c r="E61" s="6">
        <f>'COPD (QTD)'!M73</f>
        <v>-2.033898305084747E-2</v>
      </c>
      <c r="F61" s="6">
        <f>'COPD (QTD)'!N73</f>
        <v>6.0606060606060996E-3</v>
      </c>
    </row>
    <row r="62" spans="2:15" ht="6" customHeight="1" x14ac:dyDescent="0.25">
      <c r="B62" s="10"/>
    </row>
    <row r="63" spans="2:15" x14ac:dyDescent="0.25">
      <c r="B63" s="25" t="s">
        <v>27</v>
      </c>
    </row>
    <row r="64" spans="2:15" ht="15.75" customHeight="1" x14ac:dyDescent="0.25">
      <c r="B64" s="12">
        <f>Input!$J$30</f>
        <v>2023</v>
      </c>
      <c r="C64" s="6">
        <f>'COPD (QTD)'!K76</f>
        <v>-0.88742690058479534</v>
      </c>
      <c r="D64" s="6">
        <f>'COPD (QTD)'!L76</f>
        <v>-1</v>
      </c>
      <c r="E64" s="6">
        <f>'COPD (QTD)'!M76</f>
        <v>-1</v>
      </c>
      <c r="F64" s="6">
        <f>'COPD (QTD)'!N76</f>
        <v>-1</v>
      </c>
      <c r="H64" s="11"/>
      <c r="I64" s="11"/>
      <c r="J64" s="11"/>
      <c r="K64" s="11"/>
      <c r="L64" s="11"/>
      <c r="M64" s="11"/>
      <c r="N64" s="11"/>
      <c r="O64" s="11"/>
    </row>
    <row r="65" spans="2:15" ht="15" customHeight="1" x14ac:dyDescent="0.25">
      <c r="B65" s="12">
        <f>Input!$J$31</f>
        <v>2022</v>
      </c>
      <c r="C65" s="6">
        <f>'COPD (QTD)'!K77</f>
        <v>0.54751131221719462</v>
      </c>
      <c r="D65" s="6">
        <f>'COPD (QTD)'!L77</f>
        <v>0.30000000000000004</v>
      </c>
      <c r="E65" s="6">
        <f>'COPD (QTD)'!M77</f>
        <v>-0.15625</v>
      </c>
      <c r="F65" s="6">
        <f>'COPD (QTD)'!N77</f>
        <v>-0.3737373737373737</v>
      </c>
    </row>
    <row r="66" spans="2:15" ht="15" customHeight="1" x14ac:dyDescent="0.25">
      <c r="B66" s="12">
        <f>Input!$J$32</f>
        <v>2021</v>
      </c>
      <c r="C66" s="6">
        <f>'COPD (QTD)'!K78</f>
        <v>0.60144927536231885</v>
      </c>
      <c r="D66" s="6">
        <f>'COPD (QTD)'!L78</f>
        <v>0.971830985915493</v>
      </c>
      <c r="E66" s="6">
        <f>'COPD (QTD)'!M78</f>
        <v>1.4910179640718564</v>
      </c>
      <c r="F66" s="6">
        <f>'COPD (QTD)'!N78</f>
        <v>1.3913043478260869</v>
      </c>
    </row>
    <row r="67" spans="2:15" ht="15" customHeight="1" x14ac:dyDescent="0.25">
      <c r="B67" s="12">
        <f>Input!$J$33</f>
        <v>2020</v>
      </c>
      <c r="C67" s="6">
        <f>'COPD (QTD)'!K79</f>
        <v>-0.29591836734693877</v>
      </c>
      <c r="D67" s="6">
        <f>'COPD (QTD)'!L79</f>
        <v>-0.26804123711340211</v>
      </c>
      <c r="E67" s="6">
        <f>'COPD (QTD)'!M79</f>
        <v>-0.47484276729559749</v>
      </c>
      <c r="F67" s="6">
        <f>'COPD (QTD)'!N79</f>
        <v>-0.43442622950819676</v>
      </c>
    </row>
    <row r="68" spans="2:15" ht="15" customHeight="1" x14ac:dyDescent="0.25">
      <c r="B68" s="12">
        <f>Input!$J$34</f>
        <v>2019</v>
      </c>
      <c r="C68" s="6">
        <f>'COPD (QTD)'!K80</f>
        <v>0.18787878787878798</v>
      </c>
      <c r="D68" s="6">
        <f>'COPD (QTD)'!L80</f>
        <v>-5.5194805194805241E-2</v>
      </c>
      <c r="E68" s="6">
        <f>'COPD (QTD)'!M80</f>
        <v>1.5974440894568787E-2</v>
      </c>
      <c r="F68" s="6">
        <f>'COPD (QTD)'!N80</f>
        <v>-0.19736842105263153</v>
      </c>
    </row>
    <row r="69" spans="2:15" ht="6" customHeight="1" x14ac:dyDescent="0.25">
      <c r="B69" s="10"/>
    </row>
    <row r="70" spans="2:15" x14ac:dyDescent="0.25">
      <c r="B70" s="25" t="s">
        <v>29</v>
      </c>
    </row>
    <row r="71" spans="2:15" ht="15.75" customHeight="1" x14ac:dyDescent="0.25">
      <c r="B71" s="12">
        <f>Input!$J$30</f>
        <v>2023</v>
      </c>
      <c r="C71" s="6">
        <f>'COPD (QTD)'!K83</f>
        <v>-0.85519951632406288</v>
      </c>
      <c r="D71" s="6">
        <f>'COPD (QTD)'!L83</f>
        <v>-1</v>
      </c>
      <c r="E71" s="6">
        <f>'COPD (QTD)'!M83</f>
        <v>-1</v>
      </c>
      <c r="F71" s="6">
        <f>'COPD (QTD)'!N83</f>
        <v>-1</v>
      </c>
      <c r="H71" s="11"/>
      <c r="I71" s="11"/>
      <c r="J71" s="11"/>
      <c r="K71" s="11"/>
      <c r="L71" s="11"/>
      <c r="M71" s="11"/>
      <c r="N71" s="11"/>
      <c r="O71" s="11"/>
    </row>
    <row r="72" spans="2:15" ht="15" customHeight="1" x14ac:dyDescent="0.25">
      <c r="B72" s="12">
        <f>Input!$J$31</f>
        <v>2022</v>
      </c>
      <c r="C72" s="6">
        <f>'COPD (QTD)'!K84</f>
        <v>-0.29840933191940611</v>
      </c>
      <c r="D72" s="6">
        <f>'COPD (QTD)'!L84</f>
        <v>-0.24386213408876301</v>
      </c>
      <c r="E72" s="6">
        <f>'COPD (QTD)'!M84</f>
        <v>-0.36474164133738607</v>
      </c>
      <c r="F72" s="6">
        <f>'COPD (QTD)'!N84</f>
        <v>-0.4764248704663212</v>
      </c>
    </row>
    <row r="73" spans="2:15" ht="15" customHeight="1" x14ac:dyDescent="0.25">
      <c r="B73" s="12">
        <f>Input!$J$32</f>
        <v>2021</v>
      </c>
      <c r="C73" s="6">
        <f>'COPD (QTD)'!K85</f>
        <v>0.44233710614866939</v>
      </c>
      <c r="D73" s="6">
        <f>'COPD (QTD)'!L85</f>
        <v>6.5124465677646404E-2</v>
      </c>
      <c r="E73" s="6">
        <f>'COPD (QTD)'!M85</f>
        <v>-0.13326015367727773</v>
      </c>
      <c r="F73" s="6">
        <f>'COPD (QTD)'!N85</f>
        <v>-0.17591801878736124</v>
      </c>
    </row>
    <row r="74" spans="2:15" ht="15" customHeight="1" x14ac:dyDescent="0.25">
      <c r="B74" s="12">
        <f>Input!$J$33</f>
        <v>2020</v>
      </c>
      <c r="C74" s="6">
        <f>'COPD (QTD)'!K86</f>
        <v>0.32134195634599849</v>
      </c>
      <c r="D74" s="6">
        <f>'COPD (QTD)'!L86</f>
        <v>0.29459635416666674</v>
      </c>
      <c r="E74" s="6">
        <f>'COPD (QTD)'!M86</f>
        <v>0.30068532267275838</v>
      </c>
      <c r="F74" s="6">
        <f>'COPD (QTD)'!N86</f>
        <v>0.31610002809778037</v>
      </c>
    </row>
    <row r="75" spans="2:15" ht="15" customHeight="1" x14ac:dyDescent="0.25">
      <c r="B75" s="12">
        <f>Input!$J$34</f>
        <v>2019</v>
      </c>
      <c r="C75" s="6">
        <f>'COPD (QTD)'!K87</f>
        <v>-0.11642857142857144</v>
      </c>
      <c r="D75" s="6">
        <f>'COPD (QTD)'!L87</f>
        <v>1.9569471624265589E-3</v>
      </c>
      <c r="E75" s="6">
        <f>'COPD (QTD)'!M87</f>
        <v>0.19562990781836809</v>
      </c>
      <c r="F75" s="6">
        <f>'COPD (QTD)'!N87</f>
        <v>0.27016416845110625</v>
      </c>
    </row>
  </sheetData>
  <printOptions horizontalCentered="1"/>
  <pageMargins left="0.15" right="0.15" top="0.2" bottom="0.1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Input</vt:lpstr>
      <vt:lpstr>OOPD</vt:lpstr>
      <vt:lpstr>COPD</vt:lpstr>
      <vt:lpstr>Open Orders Per Day</vt:lpstr>
      <vt:lpstr>Closed Orders Per Day</vt:lpstr>
      <vt:lpstr>OOPD (QTD)</vt:lpstr>
      <vt:lpstr>COPD (QTD)</vt:lpstr>
      <vt:lpstr>Open Orders Per Day (QTD)</vt:lpstr>
      <vt:lpstr>Closed Orders Per Day (QTD)</vt:lpstr>
      <vt:lpstr>Business Days (Month &amp; Qtr)</vt:lpstr>
      <vt:lpstr>FLTO</vt:lpstr>
      <vt:lpstr>FLTC</vt:lpstr>
      <vt:lpstr>OOPD Check</vt:lpstr>
      <vt:lpstr>COPD Check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Tse, Clarence</dc:creator>
  <cp:lastModifiedBy>Craig Barberio</cp:lastModifiedBy>
  <cp:lastPrinted>2023-02-14T18:13:23Z</cp:lastPrinted>
  <dcterms:created xsi:type="dcterms:W3CDTF">2019-05-07T23:37:43Z</dcterms:created>
  <dcterms:modified xsi:type="dcterms:W3CDTF">2023-02-14T20:02:28Z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